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 firstSheet="7" activeTab="7"/>
  </bookViews>
  <sheets>
    <sheet name="全县一般公共预算收入（草案）" sheetId="4" r:id="rId1"/>
    <sheet name="全县一般公共预算支出（草案）" sheetId="5" r:id="rId2"/>
    <sheet name="县本级一般公共预算收入（草案）" sheetId="6" r:id="rId3"/>
    <sheet name="县本级一般公共预算支出（草案）" sheetId="7" r:id="rId4"/>
    <sheet name="2020年一般公共预算收支平衡表" sheetId="8" r:id="rId5"/>
    <sheet name="2020年一般公共预算支出资金来源情况表" sheetId="9" r:id="rId6"/>
    <sheet name="2020年政府预算支出经济分类情况表" sheetId="10" r:id="rId7"/>
    <sheet name="2018年一般公共预算基本支出情况表" sheetId="19" r:id="rId8"/>
    <sheet name="2020年财力预计情况表" sheetId="13" r:id="rId9"/>
    <sheet name="一般转移支付表" sheetId="14" r:id="rId10"/>
    <sheet name="专项转移支付表" sheetId="15" r:id="rId11"/>
    <sheet name="一般债务限额" sheetId="16" r:id="rId12"/>
    <sheet name="截至2019年12月底一般债务余额" sheetId="17" r:id="rId13"/>
    <sheet name="截至2020年4月底一般债务余额" sheetId="18" r:id="rId14"/>
    <sheet name="Sheet1" sheetId="1" r:id="rId15"/>
    <sheet name="Sheet2" sheetId="2" r:id="rId16"/>
    <sheet name="Sheet3" sheetId="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Titles" localSheetId="0">'全县一般公共预算收入（草案）'!$1:$4</definedName>
    <definedName name="_xlnm._FilterDatabase" localSheetId="1" hidden="1">'全县一般公共预算支出（草案）'!$A$4:$L$405</definedName>
    <definedName name="_xlnm.Print_Titles" localSheetId="1">'全县一般公共预算支出（草案）'!$1:$4</definedName>
    <definedName name="_xlnm._FilterDatabase" localSheetId="3" hidden="1">'县本级一般公共预算支出（草案）'!$A$4:$J$396</definedName>
    <definedName name="_xlnm.Print_Titles" localSheetId="3">'县本级一般公共预算支出（草案）'!$1:$4</definedName>
    <definedName name="_xlnm.Print_Area" localSheetId="4">'2020年一般公共预算收支平衡表'!$A$1:$F$90</definedName>
    <definedName name="_xlnm.Print_Titles" localSheetId="4">'2020年一般公共预算收支平衡表'!$1:$5</definedName>
    <definedName name="地区名称">[1]封面!$B$2:$B$6</definedName>
    <definedName name="_xlnm.Print_Titles" localSheetId="5">'2020年一般公共预算支出资金来源情况表'!$1:$5</definedName>
    <definedName name="_xlnm._FilterDatabase" localSheetId="5" hidden="1">'2020年一般公共预算支出资金来源情况表'!$A$4:$H$212</definedName>
    <definedName name="_xlnm.Print_Titles" localSheetId="6">'2020年政府预算支出经济分类情况表'!$A:$A,'2020年政府预算支出经济分类情况表'!$1:$4</definedName>
    <definedName name="_xlnm.Print_Titles" localSheetId="8">'2020年财力预计情况表'!$A:$A</definedName>
    <definedName name="\d" localSheetId="9">#REF!</definedName>
    <definedName name="\d">#REF!</definedName>
    <definedName name="\P" localSheetId="9">#REF!</definedName>
    <definedName name="\P">#REF!</definedName>
    <definedName name="\x" localSheetId="9">#REF!</definedName>
    <definedName name="\x">#REF!</definedName>
    <definedName name="\z">#N/A</definedName>
    <definedName name="_xlnm._FilterDatabase" localSheetId="9" hidden="1">一般转移支付表!$A$1:$G$1</definedName>
    <definedName name="_Key1" localSheetId="9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hidden="1">#REF!</definedName>
    <definedName name="A">#N/A</definedName>
    <definedName name="B">#N/A</definedName>
    <definedName name="Database" localSheetId="9">#REF!</definedName>
    <definedName name="Database">#REF!</definedName>
    <definedName name="database2" localSheetId="9">#REF!</definedName>
    <definedName name="database2">#REF!</definedName>
    <definedName name="database3" localSheetId="9">#REF!</definedName>
    <definedName name="database3">#REF!</definedName>
    <definedName name="ff" localSheetId="9">#REF!</definedName>
    <definedName name="ff">#REF!</definedName>
    <definedName name="fff" localSheetId="9">#REF!</definedName>
    <definedName name="fff">#REF!</definedName>
    <definedName name="ffff" localSheetId="9">#REF!</definedName>
    <definedName name="ffff">#REF!</definedName>
    <definedName name="fggh">#N/A</definedName>
    <definedName name="gg" localSheetId="9">#REF!</definedName>
    <definedName name="gg">#REF!</definedName>
    <definedName name="gxxe2003">'[2]P1012001'!$A$6:$E$117</definedName>
    <definedName name="gxxe20032">'[2]P1012001'!$A$6:$E$117</definedName>
    <definedName name="hhh" localSheetId="9">'[3]Mp-team 1'!#REF!</definedName>
    <definedName name="hhh">'[3]Mp-team 1'!#REF!</definedName>
    <definedName name="hhhh" localSheetId="9">#REF!</definedName>
    <definedName name="hhhh">#REF!</definedName>
    <definedName name="kkkk" localSheetId="9">#REF!</definedName>
    <definedName name="kkkk">#REF!</definedName>
    <definedName name="print_2008090909">#N/A</definedName>
    <definedName name="_xlnm.Print_Area" localSheetId="9">一般转移支付表!$A$1:$D$581</definedName>
    <definedName name="_xlnm.Print_Titles" localSheetId="9">一般转移支付表!$1:$1</definedName>
    <definedName name="Z_16132575_4A00_4663_AE23_A527C7C295BE_.wvu.FilterData" localSheetId="9" hidden="1">一般转移支付表!$A$1:$D$136</definedName>
    <definedName name="Z_16132575_4A00_4663_AE23_A527C7C295BE_.wvu.PrintArea" localSheetId="9" hidden="1">一般转移支付表!$A$1:$D$581</definedName>
    <definedName name="Z_16132575_4A00_4663_AE23_A527C7C295BE_.wvu.PrintTitles" localSheetId="9" hidden="1">一般转移支付表!$1:$1</definedName>
    <definedName name="Z_16132575_4A00_4663_AE23_A527C7C295BE_.wvu.Rows" localSheetId="9" hidden="1">一般转移支付表!$955:$958</definedName>
    <definedName name="Z_2EF66CF6_6A94_48F6_AE53_294492CEFD88_.wvu.FilterData" localSheetId="9" hidden="1">一般转移支付表!$A$1:$D$136</definedName>
    <definedName name="Z_2EF66CF6_6A94_48F6_AE53_294492CEFD88_.wvu.PrintArea" localSheetId="9" hidden="1">一般转移支付表!$A$1:$D$581</definedName>
    <definedName name="Z_2EF66CF6_6A94_48F6_AE53_294492CEFD88_.wvu.PrintTitles" localSheetId="9" hidden="1">一般转移支付表!$1:$1</definedName>
    <definedName name="Z_2EF66CF6_6A94_48F6_AE53_294492CEFD88_.wvu.Rows" localSheetId="9" hidden="1">一般转移支付表!$955:$958</definedName>
    <definedName name="Z_95BBC68C_BFE7_4902_BEA5_1BB4F24DE68D_.wvu.FilterData" localSheetId="9" hidden="1">一般转移支付表!$A$1:$D$136</definedName>
    <definedName name="Z_95BBC68C_BFE7_4902_BEA5_1BB4F24DE68D_.wvu.PrintArea" localSheetId="9" hidden="1">一般转移支付表!$A$1:$D$581</definedName>
    <definedName name="Z_95BBC68C_BFE7_4902_BEA5_1BB4F24DE68D_.wvu.PrintTitles" localSheetId="9" hidden="1">一般转移支付表!$1:$1</definedName>
    <definedName name="Z_95BBC68C_BFE7_4902_BEA5_1BB4F24DE68D_.wvu.Rows" localSheetId="9" hidden="1">一般转移支付表!$955:$958</definedName>
    <definedName name="安徽" localSheetId="9">#REF!</definedName>
    <definedName name="安徽">#REF!</definedName>
    <definedName name="北京" localSheetId="9">#REF!</definedName>
    <definedName name="北京">#REF!</definedName>
    <definedName name="大连" localSheetId="9">#REF!</definedName>
    <definedName name="大连">#REF!</definedName>
    <definedName name="卩75" localSheetId="9">#REF!</definedName>
    <definedName name="卩75">#REF!</definedName>
    <definedName name="单独" localSheetId="9">#REF!</definedName>
    <definedName name="单独">#REF!</definedName>
    <definedName name="第三批">#N/A</definedName>
    <definedName name="福建" localSheetId="9">#REF!</definedName>
    <definedName name="福建">#REF!</definedName>
    <definedName name="福建地区" localSheetId="9">#REF!</definedName>
    <definedName name="福建地区">#REF!</definedName>
    <definedName name="改革" localSheetId="9">#REF!</definedName>
    <definedName name="改革">#REF!</definedName>
    <definedName name="广东" localSheetId="9">#REF!</definedName>
    <definedName name="广东">#REF!</definedName>
    <definedName name="广东地区" localSheetId="9">#REF!</definedName>
    <definedName name="广东地区">#REF!</definedName>
    <definedName name="广西" localSheetId="9">#REF!</definedName>
    <definedName name="广西">#REF!</definedName>
    <definedName name="贵州" localSheetId="9">#REF!</definedName>
    <definedName name="贵州">#REF!</definedName>
    <definedName name="海南" localSheetId="9">#REF!</definedName>
    <definedName name="海南">#REF!</definedName>
    <definedName name="河北" localSheetId="9">#REF!</definedName>
    <definedName name="河北">#REF!</definedName>
    <definedName name="河南" localSheetId="9">#REF!</definedName>
    <definedName name="河南">#REF!</definedName>
    <definedName name="黑龙江" localSheetId="9">#REF!</definedName>
    <definedName name="黑龙江">#REF!</definedName>
    <definedName name="湖北" localSheetId="9">#REF!</definedName>
    <definedName name="湖北">#REF!</definedName>
    <definedName name="湖南" localSheetId="9">#REF!</definedName>
    <definedName name="湖南">#REF!</definedName>
    <definedName name="汇率" localSheetId="9">#REF!</definedName>
    <definedName name="汇率">#REF!</definedName>
    <definedName name="吉林" localSheetId="9">#REF!</definedName>
    <definedName name="吉林">#REF!</definedName>
    <definedName name="江苏" localSheetId="9">#REF!</definedName>
    <definedName name="江苏">#REF!</definedName>
    <definedName name="江西" localSheetId="9">#REF!</definedName>
    <definedName name="江西">#REF!</definedName>
    <definedName name="了">#N/A</definedName>
    <definedName name="辽宁" localSheetId="9">#REF!</definedName>
    <definedName name="辽宁">#REF!</definedName>
    <definedName name="辽宁地区" localSheetId="9">#REF!</definedName>
    <definedName name="辽宁地区">#REF!</definedName>
    <definedName name="漯河" localSheetId="9">#REF!</definedName>
    <definedName name="漯河">#REF!</definedName>
    <definedName name="内蒙" localSheetId="9">#REF!</definedName>
    <definedName name="内蒙">#REF!</definedName>
    <definedName name="年收入">#N/A</definedName>
    <definedName name="宁波" localSheetId="9">#REF!</definedName>
    <definedName name="宁波">#REF!</definedName>
    <definedName name="宁夏" localSheetId="9">#REF!</definedName>
    <definedName name="宁夏">#REF!</definedName>
    <definedName name="青岛" localSheetId="9">#REF!</definedName>
    <definedName name="青岛">#REF!</definedName>
    <definedName name="青海" localSheetId="9">#REF!</definedName>
    <definedName name="青海">#REF!</definedName>
    <definedName name="全额差额比例" localSheetId="9">'[4]C01-1'!#REF!</definedName>
    <definedName name="全额差额比例">'[4]C01-1'!#REF!</definedName>
    <definedName name="全国收入累计">#N/A</definedName>
    <definedName name="厦门" localSheetId="9">#REF!</definedName>
    <definedName name="厦门">#REF!</definedName>
    <definedName name="山东" localSheetId="9">#REF!</definedName>
    <definedName name="山东">#REF!</definedName>
    <definedName name="山东地区" localSheetId="9">#REF!</definedName>
    <definedName name="山东地区">#REF!</definedName>
    <definedName name="山西" localSheetId="9">#REF!</definedName>
    <definedName name="山西">#REF!</definedName>
    <definedName name="陕西" localSheetId="9">#REF!</definedName>
    <definedName name="陕西">#REF!</definedName>
    <definedName name="上海" localSheetId="9">#REF!</definedName>
    <definedName name="上海">#REF!</definedName>
    <definedName name="深圳" localSheetId="9">#REF!</definedName>
    <definedName name="深圳">#REF!</definedName>
    <definedName name="生产列1" localSheetId="9">#REF!</definedName>
    <definedName name="生产列1">#REF!</definedName>
    <definedName name="生产列11" localSheetId="9">#REF!</definedName>
    <definedName name="生产列11">#REF!</definedName>
    <definedName name="生产列15" localSheetId="9">#REF!</definedName>
    <definedName name="生产列15">#REF!</definedName>
    <definedName name="生产列16" localSheetId="9">#REF!</definedName>
    <definedName name="生产列16">#REF!</definedName>
    <definedName name="生产列17" localSheetId="9">#REF!</definedName>
    <definedName name="生产列17">#REF!</definedName>
    <definedName name="生产列19" localSheetId="9">#REF!</definedName>
    <definedName name="生产列19">#REF!</definedName>
    <definedName name="生产列2" localSheetId="9">#REF!</definedName>
    <definedName name="生产列2">#REF!</definedName>
    <definedName name="生产列20" localSheetId="9">#REF!</definedName>
    <definedName name="生产列20">#REF!</definedName>
    <definedName name="生产列3" localSheetId="9">#REF!</definedName>
    <definedName name="生产列3">#REF!</definedName>
    <definedName name="生产列4" localSheetId="9">#REF!</definedName>
    <definedName name="生产列4">#REF!</definedName>
    <definedName name="生产列5" localSheetId="9">#REF!</definedName>
    <definedName name="生产列5">#REF!</definedName>
    <definedName name="生产列6" localSheetId="9">#REF!</definedName>
    <definedName name="生产列6">#REF!</definedName>
    <definedName name="生产列7" localSheetId="9">#REF!</definedName>
    <definedName name="生产列7">#REF!</definedName>
    <definedName name="生产列8" localSheetId="9">#REF!</definedName>
    <definedName name="生产列8">#REF!</definedName>
    <definedName name="生产列9" localSheetId="9">#REF!</definedName>
    <definedName name="生产列9">#REF!</definedName>
    <definedName name="生产期" localSheetId="9">#REF!</definedName>
    <definedName name="生产期">#REF!</definedName>
    <definedName name="生产期1" localSheetId="9">#REF!</definedName>
    <definedName name="生产期1">#REF!</definedName>
    <definedName name="生产期11" localSheetId="9">#REF!</definedName>
    <definedName name="生产期11">#REF!</definedName>
    <definedName name="生产期123" localSheetId="9">#REF!</definedName>
    <definedName name="生产期123">#REF!</definedName>
    <definedName name="生产期15" localSheetId="9">#REF!</definedName>
    <definedName name="生产期15">#REF!</definedName>
    <definedName name="生产期16" localSheetId="9">#REF!</definedName>
    <definedName name="生产期16">#REF!</definedName>
    <definedName name="生产期17" localSheetId="9">#REF!</definedName>
    <definedName name="生产期17">#REF!</definedName>
    <definedName name="生产期19" localSheetId="9">#REF!</definedName>
    <definedName name="生产期19">#REF!</definedName>
    <definedName name="生产期2" localSheetId="9">#REF!</definedName>
    <definedName name="生产期2">#REF!</definedName>
    <definedName name="生产期20" localSheetId="9">#REF!</definedName>
    <definedName name="生产期20">#REF!</definedName>
    <definedName name="生产期3" localSheetId="9">#REF!</definedName>
    <definedName name="生产期3">#REF!</definedName>
    <definedName name="生产期4" localSheetId="9">#REF!</definedName>
    <definedName name="生产期4">#REF!</definedName>
    <definedName name="生产期5" localSheetId="9">#REF!</definedName>
    <definedName name="生产期5">#REF!</definedName>
    <definedName name="生产期6" localSheetId="9">#REF!</definedName>
    <definedName name="生产期6">#REF!</definedName>
    <definedName name="生产期7" localSheetId="9">#REF!</definedName>
    <definedName name="生产期7">#REF!</definedName>
    <definedName name="生产期8" localSheetId="9">#REF!</definedName>
    <definedName name="生产期8">#REF!</definedName>
    <definedName name="生产期9" localSheetId="9">#REF!</definedName>
    <definedName name="生产期9">#REF!</definedName>
    <definedName name="省辖市">#N/A</definedName>
    <definedName name="收入预计" localSheetId="9">#REF!</definedName>
    <definedName name="收入预计">#REF!</definedName>
    <definedName name="四川" localSheetId="9">#REF!</definedName>
    <definedName name="四川">#REF!</definedName>
    <definedName name="天津" localSheetId="9">#REF!</definedName>
    <definedName name="天津">#REF!</definedName>
    <definedName name="位次d" localSheetId="9">[5]四月份月报!#REF!</definedName>
    <definedName name="位次d">[5]四月份月报!#REF!</definedName>
    <definedName name="西藏" localSheetId="9">#REF!</definedName>
    <definedName name="西藏">#REF!</definedName>
    <definedName name="县级支出">#N/A</definedName>
    <definedName name="新疆" localSheetId="9">#REF!</definedName>
    <definedName name="新疆">#REF!</definedName>
    <definedName name="性别">[6]基础编码!$H$2:$H$3</definedName>
    <definedName name="学历">[6]基础编码!$S$2:$S$9</definedName>
    <definedName name="预算">#N/A</definedName>
    <definedName name="云南" localSheetId="9">#REF!</definedName>
    <definedName name="云南">#REF!</definedName>
    <definedName name="浙江" localSheetId="9">#REF!</definedName>
    <definedName name="浙江">#REF!</definedName>
    <definedName name="浙江地区" localSheetId="9">#REF!</definedName>
    <definedName name="浙江地区">#REF!</definedName>
    <definedName name="支出">#N/A</definedName>
    <definedName name="支出目标二三">#N/A</definedName>
    <definedName name="重庆" localSheetId="9">#REF!</definedName>
    <definedName name="重庆">#REF!</definedName>
    <definedName name="_xlnm._FilterDatabase" localSheetId="10" hidden="1">专项转移支付表!$A$1:$G$1</definedName>
    <definedName name="_xlnm.Print_Area" localSheetId="10">专项转移支付表!$A$1:$D$551</definedName>
    <definedName name="_xlnm.Print_Titles" localSheetId="10">专项转移支付表!$1:$1</definedName>
    <definedName name="Z_16132575_4A00_4663_AE23_A527C7C295BE_.wvu.FilterData" localSheetId="10" hidden="1">专项转移支付表!$A$1:$D$128</definedName>
    <definedName name="Z_16132575_4A00_4663_AE23_A527C7C295BE_.wvu.PrintArea" localSheetId="10" hidden="1">专项转移支付表!$A$1:$D$551</definedName>
    <definedName name="Z_16132575_4A00_4663_AE23_A527C7C295BE_.wvu.PrintTitles" localSheetId="10" hidden="1">专项转移支付表!$1:$1</definedName>
    <definedName name="Z_16132575_4A00_4663_AE23_A527C7C295BE_.wvu.Rows" localSheetId="10" hidden="1">专项转移支付表!$1003:$1006</definedName>
    <definedName name="Z_2EF66CF6_6A94_48F6_AE53_294492CEFD88_.wvu.FilterData" localSheetId="10" hidden="1">专项转移支付表!$A$1:$D$128</definedName>
    <definedName name="Z_2EF66CF6_6A94_48F6_AE53_294492CEFD88_.wvu.PrintArea" localSheetId="10" hidden="1">专项转移支付表!$A$1:$D$551</definedName>
    <definedName name="Z_2EF66CF6_6A94_48F6_AE53_294492CEFD88_.wvu.PrintTitles" localSheetId="10" hidden="1">专项转移支付表!$1:$1</definedName>
    <definedName name="Z_2EF66CF6_6A94_48F6_AE53_294492CEFD88_.wvu.Rows" localSheetId="10" hidden="1">专项转移支付表!$1003:$1006</definedName>
    <definedName name="Z_95BBC68C_BFE7_4902_BEA5_1BB4F24DE68D_.wvu.FilterData" localSheetId="10" hidden="1">专项转移支付表!$A$1:$D$128</definedName>
    <definedName name="Z_95BBC68C_BFE7_4902_BEA5_1BB4F24DE68D_.wvu.PrintArea" localSheetId="10" hidden="1">专项转移支付表!$A$1:$D$551</definedName>
    <definedName name="Z_95BBC68C_BFE7_4902_BEA5_1BB4F24DE68D_.wvu.PrintTitles" localSheetId="10" hidden="1">专项转移支付表!$1:$1</definedName>
    <definedName name="Z_95BBC68C_BFE7_4902_BEA5_1BB4F24DE68D_.wvu.Rows" localSheetId="10" hidden="1">专项转移支付表!$1003:$1006</definedName>
    <definedName name="_xlnm.Print_Area" localSheetId="7">'2018年一般公共预算基本支出情况表'!$A$1:$G$35</definedName>
    <definedName name="_xlnm.Print_Titles" localSheetId="7">'2018年一般公共预算基本支出情况表'!$1:$6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D273" authorId="0">
      <text>
        <r>
          <rPr>
            <b/>
            <sz val="10"/>
            <rFont val="宋体"/>
            <charset val="134"/>
          </rPr>
          <t>每年固定</t>
        </r>
        <r>
          <rPr>
            <sz val="10"/>
            <rFont val="Tahoma"/>
            <charset val="134"/>
          </rPr>
          <t xml:space="preserve">
</t>
        </r>
      </text>
    </comment>
    <comment ref="D581" authorId="0">
      <text>
        <r>
          <rPr>
            <sz val="10"/>
            <rFont val="宋体"/>
            <charset val="134"/>
          </rPr>
          <t xml:space="preserve">原2083万，任务没完成14年，则为2004
</t>
        </r>
      </text>
    </comment>
    <comment ref="D583" authorId="0">
      <text>
        <r>
          <rPr>
            <sz val="10"/>
            <rFont val="宋体"/>
            <charset val="134"/>
          </rPr>
          <t xml:space="preserve">从13年起计入基数
</t>
        </r>
      </text>
    </comment>
    <comment ref="D584" authorId="0">
      <text>
        <r>
          <rPr>
            <sz val="10"/>
            <rFont val="宋体"/>
            <charset val="134"/>
          </rPr>
          <t xml:space="preserve">从14年列入基数462600
</t>
        </r>
      </text>
    </comment>
    <comment ref="D594" authorId="0">
      <text>
        <r>
          <rPr>
            <b/>
            <sz val="10"/>
            <rFont val="宋体"/>
            <charset val="134"/>
          </rPr>
          <t xml:space="preserve">从17年起基数
</t>
        </r>
        <r>
          <rPr>
            <sz val="10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<sst xmlns="http://schemas.openxmlformats.org/spreadsheetml/2006/main" count="2569" uniqueCount="1332">
  <si>
    <t>附表五</t>
  </si>
  <si>
    <t>西平县2020年一般公共预算收入（草案）表</t>
  </si>
  <si>
    <t>编制单位：西平县财政局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</si>
  <si>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</si>
  <si>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</si>
  <si>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2019年完成数</t>
  </si>
  <si>
    <t>2020年预算数</t>
  </si>
  <si>
    <t>2020年较2019年增（+）减（-）%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</si>
  <si>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</si>
  <si>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</si>
  <si>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</si>
  <si>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</si>
  <si>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</si>
  <si>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</si>
  <si>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</si>
  <si>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</si>
  <si>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</si>
  <si>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</si>
  <si>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</si>
  <si>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</si>
  <si>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</si>
  <si>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</si>
  <si>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</si>
  <si>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</si>
  <si>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</si>
  <si>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</si>
  <si>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</si>
  <si>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</si>
  <si>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</si>
  <si>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</si>
  <si>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</si>
  <si>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</si>
  <si>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</si>
  <si>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</si>
  <si>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</si>
  <si>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</si>
  <si>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附表六</t>
  </si>
  <si>
    <t>西平县2020年一般公共预算支出（草案）表</t>
  </si>
  <si>
    <t>科  目</t>
  </si>
  <si>
    <t>2019年预算数</t>
  </si>
  <si>
    <t>此列=预算数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</si>
  <si>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</si>
  <si>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</si>
  <si>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</si>
  <si>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</si>
  <si>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</si>
  <si>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</si>
  <si>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代表工作</t>
  </si>
  <si>
    <t xml:space="preserve">      其他人大事务支出</t>
  </si>
  <si>
    <t xml:space="preserve">      政协会议</t>
  </si>
  <si>
    <t xml:space="preserve">    政协事务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</si>
  <si>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</si>
  <si>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</si>
  <si>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</si>
  <si>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其他政府办公厅（室）及相关机构事务支出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</si>
  <si>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</si>
  <si>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</si>
  <si>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</si>
  <si>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信访事务</t>
  </si>
  <si>
    <t xml:space="preserve">      统计抽样调查</t>
  </si>
  <si>
    <t xml:space="preserve">      事业运行</t>
  </si>
  <si>
    <t xml:space="preserve">    财政事务</t>
  </si>
  <si>
    <t xml:space="preserve">      财政国库业务</t>
  </si>
  <si>
    <t xml:space="preserve">    人力资源事务</t>
  </si>
  <si>
    <t xml:space="preserve">      其他人力资源事务支出</t>
  </si>
  <si>
    <t xml:space="preserve">      专项统计业务</t>
  </si>
  <si>
    <t xml:space="preserve">    商贸事务</t>
  </si>
  <si>
    <t xml:space="preserve">      其他商贸事务支出</t>
  </si>
  <si>
    <t xml:space="preserve">    民族事务</t>
  </si>
  <si>
    <t xml:space="preserve">      其他民族事务支出</t>
  </si>
  <si>
    <t xml:space="preserve">      信息化建设</t>
  </si>
  <si>
    <t xml:space="preserve">    税收事务</t>
  </si>
  <si>
    <t xml:space="preserve">    群众团体事务</t>
  </si>
  <si>
    <t xml:space="preserve">    审计事务</t>
  </si>
  <si>
    <t xml:space="preserve">      其他组织事务支出</t>
  </si>
  <si>
    <t xml:space="preserve">    宣传事务</t>
  </si>
  <si>
    <t xml:space="preserve">      审计业务</t>
  </si>
  <si>
    <t xml:space="preserve">      其他一般公共服务支出</t>
  </si>
  <si>
    <t>四、公共安全支出</t>
  </si>
  <si>
    <t xml:space="preserve">    公安</t>
  </si>
  <si>
    <t xml:space="preserve">    检察</t>
  </si>
  <si>
    <t xml:space="preserve">    纪检监察事务</t>
  </si>
  <si>
    <t xml:space="preserve">      其他检察支出</t>
  </si>
  <si>
    <t xml:space="preserve">    司法</t>
  </si>
  <si>
    <t xml:space="preserve">      律师公证管理</t>
  </si>
  <si>
    <t xml:space="preserve">      特殊学校教育</t>
  </si>
  <si>
    <t xml:space="preserve">    进修及培训</t>
  </si>
  <si>
    <t xml:space="preserve">      教师进修</t>
  </si>
  <si>
    <t xml:space="preserve">      民族工作专项</t>
  </si>
  <si>
    <t xml:space="preserve">    其他教育支出</t>
  </si>
  <si>
    <t xml:space="preserve">    科学技术管理事务</t>
  </si>
  <si>
    <t xml:space="preserve">    档案事务</t>
  </si>
  <si>
    <t>七、文化旅游体育与传媒支出</t>
  </si>
  <si>
    <t xml:space="preserve">    文化和旅游</t>
  </si>
  <si>
    <t xml:space="preserve">    民主党派及工商联事务</t>
  </si>
  <si>
    <t xml:space="preserve">      文化创作与保护</t>
  </si>
  <si>
    <t xml:space="preserve">      文化和旅游市场管理</t>
  </si>
  <si>
    <t xml:space="preserve">      其他文化和旅游支出</t>
  </si>
  <si>
    <t xml:space="preserve">    广播电视</t>
  </si>
  <si>
    <t xml:space="preserve">      电视</t>
  </si>
  <si>
    <t xml:space="preserve">    其他文化体育与传媒支出</t>
  </si>
  <si>
    <t xml:space="preserve">    人力资源和社会保障管理事务</t>
  </si>
  <si>
    <t xml:space="preserve">    党委办公厅（室）及相关机构事务</t>
  </si>
  <si>
    <t xml:space="preserve">      劳动保障监察</t>
  </si>
  <si>
    <t xml:space="preserve">      社会保险经办机构</t>
  </si>
  <si>
    <t xml:space="preserve">      公共就业服务和职业技能鉴定机构</t>
  </si>
  <si>
    <t xml:space="preserve">    民政管理事务</t>
  </si>
  <si>
    <t xml:space="preserve">    组织事务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</si>
  <si>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</si>
  <si>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</si>
  <si>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</si>
  <si>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机关事业单位基本养老保险缴费支出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</si>
  <si>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</si>
  <si>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</si>
  <si>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</si>
  <si>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其他企业改革发展补助</t>
  </si>
  <si>
    <t xml:space="preserve">      其他就业补助支出</t>
  </si>
  <si>
    <t xml:space="preserve">    统战事务</t>
  </si>
  <si>
    <t xml:space="preserve">      死亡抚恤</t>
  </si>
  <si>
    <t xml:space="preserve">      其他优抚支出</t>
  </si>
  <si>
    <t xml:space="preserve">    退役安置</t>
  </si>
  <si>
    <t xml:space="preserve">    其他共产党事务支出</t>
  </si>
  <si>
    <t xml:space="preserve">      其他共产党事务支出</t>
  </si>
  <si>
    <t xml:space="preserve">      其他农村生活救助</t>
  </si>
  <si>
    <t xml:space="preserve">    市场监督管理事务</t>
  </si>
  <si>
    <t xml:space="preserve">    退役军人管理事务</t>
  </si>
  <si>
    <t xml:space="preserve">      市场主体管理</t>
  </si>
  <si>
    <t>九、卫生健康支出</t>
  </si>
  <si>
    <t xml:space="preserve">      市场秩序执法</t>
  </si>
  <si>
    <t xml:space="preserve">    卫生健康管理事务</t>
  </si>
  <si>
    <t xml:space="preserve">      其他基层医疗卫生机构支出</t>
  </si>
  <si>
    <t xml:space="preserve">      其他市场监督管理事务</t>
  </si>
  <si>
    <t xml:space="preserve">    公共卫生</t>
  </si>
  <si>
    <t xml:space="preserve">    其他一般公共服务支出</t>
  </si>
  <si>
    <t xml:space="preserve">      疾病预防控制机构</t>
  </si>
  <si>
    <t xml:space="preserve">      妇幼保健机构</t>
  </si>
  <si>
    <t>二、外交支出</t>
  </si>
  <si>
    <t xml:space="preserve">      基本公共卫生服务</t>
  </si>
  <si>
    <t>三、国防支出</t>
  </si>
  <si>
    <t xml:space="preserve">      中医（民族医）药专项</t>
  </si>
  <si>
    <t xml:space="preserve">    医疗救助</t>
  </si>
  <si>
    <t xml:space="preserve">    优抚对象医疗</t>
  </si>
  <si>
    <t xml:space="preserve">      优抚对象医疗补助</t>
  </si>
  <si>
    <t>十、节能环保支出</t>
  </si>
  <si>
    <t xml:space="preserve">    环境保护管理事务</t>
  </si>
  <si>
    <t xml:space="preserve">      执法办案</t>
  </si>
  <si>
    <t xml:space="preserve">    环境监测与监察</t>
  </si>
  <si>
    <t xml:space="preserve">      其他公安支出</t>
  </si>
  <si>
    <t xml:space="preserve">      城管执法</t>
  </si>
  <si>
    <t xml:space="preserve">    其他城乡社区支出</t>
  </si>
  <si>
    <t>十二、农林水支出</t>
  </si>
  <si>
    <t xml:space="preserve">      农业</t>
  </si>
  <si>
    <t xml:space="preserve">        行政运行</t>
  </si>
  <si>
    <t xml:space="preserve">    法院</t>
  </si>
  <si>
    <t xml:space="preserve">      林业和草原</t>
  </si>
  <si>
    <t xml:space="preserve">        事业机构</t>
  </si>
  <si>
    <t xml:space="preserve">        执法与监督</t>
  </si>
  <si>
    <t xml:space="preserve">        其他水利支出</t>
  </si>
  <si>
    <t xml:space="preserve">      扶贫</t>
  </si>
  <si>
    <t xml:space="preserve">      基层司法业务</t>
  </si>
  <si>
    <t xml:space="preserve">        生产发展</t>
  </si>
  <si>
    <t xml:space="preserve">        扶贫事业机构</t>
  </si>
  <si>
    <t xml:space="preserve">      法律援助</t>
  </si>
  <si>
    <t xml:space="preserve">        其他扶贫支出</t>
  </si>
  <si>
    <t xml:space="preserve">      社区矫正</t>
  </si>
  <si>
    <t xml:space="preserve">        其他农业综合开发支出</t>
  </si>
  <si>
    <t xml:space="preserve">        其他农林水支出</t>
  </si>
  <si>
    <t xml:space="preserve">      其他司法支出</t>
  </si>
  <si>
    <t xml:space="preserve">  十三、交通运输支出</t>
  </si>
  <si>
    <t>五、教育支出</t>
  </si>
  <si>
    <t xml:space="preserve">        其他粮油事务支出</t>
  </si>
  <si>
    <t xml:space="preserve">    教育管理事务</t>
  </si>
  <si>
    <t>二十一、灾害防治及应急管理支出</t>
  </si>
  <si>
    <t xml:space="preserve">     应急管理事务</t>
  </si>
  <si>
    <t xml:space="preserve">       安全监管</t>
  </si>
  <si>
    <t xml:space="preserve">      其他教育管理事务支出</t>
  </si>
  <si>
    <t>二十五、其他支出</t>
  </si>
  <si>
    <t xml:space="preserve">    普通教育</t>
  </si>
  <si>
    <t xml:space="preserve">        年初预留</t>
  </si>
  <si>
    <t xml:space="preserve">      学前教育</t>
  </si>
  <si>
    <t xml:space="preserve">        其他支出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</si>
  <si>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</si>
  <si>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</si>
  <si>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</si>
  <si>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</si>
  <si>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</si>
  <si>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</si>
  <si>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  其他职业教育支出</t>
  </si>
  <si>
    <t xml:space="preserve">    成人教育</t>
  </si>
  <si>
    <t xml:space="preserve">      其他成人教育支出</t>
  </si>
  <si>
    <t xml:space="preserve">    特殊教育</t>
  </si>
  <si>
    <t xml:space="preserve">      干部教育</t>
  </si>
  <si>
    <t xml:space="preserve">    教育费附加安排的支出</t>
  </si>
  <si>
    <t xml:space="preserve">      其他教育费附加安排的支出</t>
  </si>
  <si>
    <t>六、科学技术支出</t>
  </si>
  <si>
    <t xml:space="preserve">      其他科学技术管理事务支出</t>
  </si>
  <si>
    <t xml:space="preserve">    技术研究与开发</t>
  </si>
  <si>
    <t xml:space="preserve">      其他技术研究与开发支出</t>
  </si>
  <si>
    <t xml:space="preserve">    科技条件与服务</t>
  </si>
  <si>
    <t xml:space="preserve">      其他科技条件与服务支出</t>
  </si>
  <si>
    <t xml:space="preserve">    科学技术普及</t>
  </si>
  <si>
    <t xml:space="preserve">      机构运行</t>
  </si>
  <si>
    <t xml:space="preserve">      青少年科技活动</t>
  </si>
  <si>
    <t xml:space="preserve">      图书馆</t>
  </si>
  <si>
    <t xml:space="preserve">      文化展示及纪念机构</t>
  </si>
  <si>
    <t xml:space="preserve">      群众文化</t>
  </si>
  <si>
    <t xml:space="preserve">    文物</t>
  </si>
  <si>
    <t xml:space="preserve">      文物保护</t>
  </si>
  <si>
    <t xml:space="preserve">      其他文物支出</t>
  </si>
  <si>
    <t xml:space="preserve">    体育</t>
  </si>
  <si>
    <t xml:space="preserve">      其他体育支出</t>
  </si>
  <si>
    <t xml:space="preserve">    新闻出版电影</t>
  </si>
  <si>
    <t xml:space="preserve">      电影</t>
  </si>
  <si>
    <t xml:space="preserve">    其他文化旅游体育与传媒支出</t>
  </si>
  <si>
    <t xml:space="preserve">      其他文化旅游体育与传媒支出</t>
  </si>
  <si>
    <t>八、社会保障和就业支出</t>
  </si>
  <si>
    <t xml:space="preserve">      劳动人事争议调解仲裁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</si>
  <si>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</si>
  <si>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</si>
  <si>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</si>
  <si>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</si>
  <si>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</si>
  <si>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</si>
  <si>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</si>
  <si>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就业创业服务补贴</t>
  </si>
  <si>
    <t xml:space="preserve">      公益性岗位补贴</t>
  </si>
  <si>
    <t xml:space="preserve">    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</si>
  <si>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</si>
  <si>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</si>
  <si>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</si>
  <si>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</si>
  <si>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</si>
  <si>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</si>
  <si>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社会福利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</si>
  <si>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</si>
  <si>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</si>
  <si>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</si>
  <si>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</si>
  <si>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</si>
  <si>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</si>
  <si>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</si>
  <si>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</si>
  <si>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</si>
  <si>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</si>
  <si>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</si>
  <si>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</si>
  <si>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</si>
  <si>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</si>
  <si>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</si>
  <si>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</si>
  <si>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其他生活救助</t>
  </si>
  <si>
    <t xml:space="preserve">    财政对基本养老保险基金的补助</t>
  </si>
  <si>
    <t xml:space="preserve">      财政对城乡居民基本养老保险基金的补助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</si>
  <si>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</si>
  <si>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</si>
  <si>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</si>
  <si>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</si>
  <si>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拥军优属</t>
  </si>
  <si>
    <t xml:space="preserve">      其他退役军人事务管理支出</t>
  </si>
  <si>
    <t xml:space="preserve">    其他社会保障和就业支出</t>
  </si>
  <si>
    <t xml:space="preserve">      其他卫生健康管理事务支出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</si>
  <si>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</si>
  <si>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</si>
  <si>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</si>
  <si>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</si>
  <si>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卫生监督机构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</si>
  <si>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</si>
  <si>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</si>
  <si>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</si>
  <si>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</si>
  <si>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</si>
  <si>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</si>
  <si>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</si>
  <si>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</si>
  <si>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</si>
  <si>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</si>
  <si>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</si>
  <si>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</si>
  <si>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</si>
  <si>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</si>
  <si>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  城乡医疗救助</t>
  </si>
  <si>
    <t xml:space="preserve">      其他医疗救助支出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</si>
  <si>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</si>
  <si>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</si>
  <si>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</si>
  <si>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</si>
  <si>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    其他环境监测与监察支出</t>
  </si>
  <si>
    <t xml:space="preserve">    污染防治</t>
  </si>
  <si>
    <t xml:space="preserve">      水体</t>
  </si>
  <si>
    <t xml:space="preserve">      固体废弃物与化学品</t>
  </si>
  <si>
    <t>十一、城乡社区支出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</si>
  <si>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</si>
  <si>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</si>
  <si>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</si>
  <si>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</si>
  <si>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</si>
  <si>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</si>
  <si>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</si>
  <si>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</si>
  <si>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农业农村</t>
  </si>
  <si>
    <t xml:space="preserve">      病虫害控制</t>
  </si>
  <si>
    <t xml:space="preserve">      执法监管</t>
  </si>
  <si>
    <t xml:space="preserve">      农业生产发展</t>
  </si>
  <si>
    <t xml:space="preserve">      其他农业农村支出</t>
  </si>
  <si>
    <t xml:space="preserve">    林业和草原</t>
  </si>
  <si>
    <t xml:space="preserve">      事业机构</t>
  </si>
  <si>
    <t xml:space="preserve">      执法与监督</t>
  </si>
  <si>
    <t xml:space="preserve">    水利</t>
  </si>
  <si>
    <t xml:space="preserve">      水利行业业务管理</t>
  </si>
  <si>
    <t xml:space="preserve">      水土保持</t>
  </si>
  <si>
    <t xml:space="preserve">      防汛</t>
  </si>
  <si>
    <t xml:space="preserve">      大中型水库移民后期扶持专项支出</t>
  </si>
  <si>
    <t xml:space="preserve">      其他水利支出</t>
  </si>
  <si>
    <t xml:space="preserve">    扶贫</t>
  </si>
  <si>
    <t xml:space="preserve">      农村基础设施建设</t>
  </si>
  <si>
    <t xml:space="preserve">      扶贫事业机构</t>
  </si>
  <si>
    <t xml:space="preserve">      其他扶贫支出</t>
  </si>
  <si>
    <t xml:space="preserve">    农村综合改革</t>
  </si>
  <si>
    <t xml:space="preserve">      对村民委员会和村党支部的补助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</si>
  <si>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</si>
  <si>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</si>
  <si>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</si>
  <si>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</si>
  <si>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其他农林水支出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</si>
  <si>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</si>
  <si>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</si>
  <si>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</si>
  <si>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</si>
  <si>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</si>
  <si>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公路运输管理</t>
  </si>
  <si>
    <t xml:space="preserve">      海事管理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</si>
  <si>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</si>
  <si>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</si>
  <si>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</si>
  <si>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</si>
  <si>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车辆购置税用于农村公路建设支出</t>
  </si>
  <si>
    <t>十四、资源勘探工业信息等支出</t>
  </si>
  <si>
    <t>十五、商业服务业等支出</t>
  </si>
  <si>
    <t xml:space="preserve">    商业流通事务</t>
  </si>
  <si>
    <t xml:space="preserve">    其他商业服务业等支出</t>
  </si>
  <si>
    <t xml:space="preserve">      其他商业服务业等支出</t>
  </si>
  <si>
    <t>十六、金融支出</t>
  </si>
  <si>
    <t>十七、援助其他地区支出</t>
  </si>
  <si>
    <t>十八、自然资源海洋气象等支出</t>
  </si>
  <si>
    <t xml:space="preserve">    自然资源事务</t>
  </si>
  <si>
    <t xml:space="preserve">    气象事务</t>
  </si>
  <si>
    <t xml:space="preserve">      气象事业机构</t>
  </si>
  <si>
    <t xml:space="preserve">      气象服务</t>
  </si>
  <si>
    <t>十九、住房保障支出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</si>
  <si>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</si>
  <si>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</si>
  <si>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</si>
  <si>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</si>
  <si>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</si>
  <si>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</si>
  <si>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购房补贴</t>
  </si>
  <si>
    <t xml:space="preserve">    城乡社区住宅</t>
  </si>
  <si>
    <t xml:space="preserve">      其他城乡社区住宅支出</t>
  </si>
  <si>
    <t>二十、粮油物资储备支出</t>
  </si>
  <si>
    <t xml:space="preserve">    粮油事务</t>
  </si>
  <si>
    <t xml:space="preserve">      其他粮油事务支出</t>
  </si>
  <si>
    <t xml:space="preserve">    应急管理事务</t>
  </si>
  <si>
    <t xml:space="preserve">      安全监管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</si>
  <si>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</si>
  <si>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</si>
  <si>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</si>
  <si>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</si>
  <si>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>二十四、债务发行费用支出</t>
  </si>
  <si>
    <t xml:space="preserve">    年初预留</t>
  </si>
  <si>
    <t xml:space="preserve">    其他支出</t>
  </si>
  <si>
    <t>支出合计</t>
  </si>
  <si>
    <t>附表七</t>
  </si>
  <si>
    <t>西平县2020年县本级一般公共预算收入（草案）表</t>
  </si>
  <si>
    <t>附表八</t>
  </si>
  <si>
    <t>西平县2020年县本级一般公共预算支出（草案）表</t>
  </si>
  <si>
    <t>2020年新科目</t>
  </si>
  <si>
    <t xml:space="preserve">      物价管理</t>
  </si>
  <si>
    <t xml:space="preserve">      重大公共卫生专项</t>
  </si>
  <si>
    <t xml:space="preserve">        一般行政管理事务</t>
  </si>
  <si>
    <t xml:space="preserve">        病虫害控制</t>
  </si>
  <si>
    <t xml:space="preserve">        执法监管</t>
  </si>
  <si>
    <t xml:space="preserve">        其他农业支出</t>
  </si>
  <si>
    <t xml:space="preserve">      水利</t>
  </si>
  <si>
    <t xml:space="preserve">        水利行业业务管理</t>
  </si>
  <si>
    <t xml:space="preserve">        防汛</t>
  </si>
  <si>
    <t xml:space="preserve">      农业综合开发</t>
  </si>
  <si>
    <t xml:space="preserve">        机构运行</t>
  </si>
  <si>
    <t xml:space="preserve">      普惠金融发展支出</t>
  </si>
  <si>
    <t xml:space="preserve">      公路水路运输</t>
  </si>
  <si>
    <t xml:space="preserve">        公路运输管理</t>
  </si>
  <si>
    <t xml:space="preserve">        车辆购置税用于农村公路建设支出</t>
  </si>
  <si>
    <t xml:space="preserve">  </t>
  </si>
  <si>
    <t>表三</t>
  </si>
  <si>
    <t>2020年一般公共预算收支平衡表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</si>
  <si>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</si>
  <si>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</si>
  <si>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项目</t>
  </si>
  <si>
    <t>上年决算（执行)数</t>
  </si>
  <si>
    <t>预算数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</si>
  <si>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</si>
  <si>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</si>
  <si>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</si>
  <si>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</si>
  <si>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</si>
  <si>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</si>
  <si>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</si>
  <si>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</si>
  <si>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</si>
  <si>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</si>
  <si>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</si>
  <si>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</si>
  <si>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</si>
  <si>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</si>
  <si>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</si>
  <si>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</si>
  <si>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</si>
  <si>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</si>
  <si>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</si>
  <si>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</si>
  <si>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</si>
  <si>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</si>
  <si>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</si>
  <si>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</si>
  <si>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</si>
  <si>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</si>
  <si>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</si>
  <si>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</si>
  <si>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</si>
  <si>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</si>
  <si>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</si>
  <si>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</si>
  <si>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</si>
  <si>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</si>
  <si>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</si>
  <si>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</si>
  <si>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</si>
  <si>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</si>
  <si>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</si>
  <si>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</si>
  <si>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</si>
  <si>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</si>
  <si>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</si>
  <si>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</si>
  <si>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</si>
  <si>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</si>
  <si>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</si>
  <si>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</si>
  <si>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</si>
  <si>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</si>
  <si>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</si>
  <si>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</si>
  <si>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</si>
  <si>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</si>
  <si>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</si>
  <si>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</si>
  <si>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</si>
  <si>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</si>
  <si>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</si>
  <si>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</si>
  <si>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</si>
  <si>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</si>
  <si>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</si>
  <si>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</si>
  <si>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</si>
  <si>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</si>
  <si>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</si>
  <si>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</si>
  <si>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</si>
  <si>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</si>
  <si>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灾害防治及应急管理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</si>
  <si>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</si>
  <si>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</si>
  <si>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</si>
  <si>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</si>
  <si>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t xml:space="preserve">    从政府性基金预算调入</t>
  </si>
  <si>
    <t xml:space="preserve">  年终结余</t>
  </si>
  <si>
    <t xml:space="preserve">    从国有资本经营预算调入</t>
  </si>
  <si>
    <t xml:space="preserve">  地方政府一般债务还本支出</t>
  </si>
  <si>
    <t xml:space="preserve">    从其他资金调入</t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</si>
  <si>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</si>
  <si>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</si>
  <si>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</si>
  <si>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</si>
  <si>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</si>
  <si>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</si>
  <si>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</si>
  <si>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</si>
  <si>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</si>
  <si>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</si>
  <si>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表四</t>
  </si>
  <si>
    <t>2020年一般公共预算支出资金来源情况表</t>
  </si>
  <si>
    <t>合计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</si>
  <si>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</si>
  <si>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</si>
  <si>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</si>
  <si>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</si>
  <si>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</si>
  <si>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</si>
  <si>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t xml:space="preserve">    海关事务</t>
  </si>
  <si>
    <t xml:space="preserve">    知识产权事务</t>
  </si>
  <si>
    <t xml:space="preserve">    港澳台事务</t>
  </si>
  <si>
    <t xml:space="preserve">    对外联络事务</t>
  </si>
  <si>
    <t xml:space="preserve">    网信事务</t>
  </si>
  <si>
    <t xml:space="preserve">    对外合作与交流</t>
  </si>
  <si>
    <t xml:space="preserve">    其他外交支出</t>
  </si>
  <si>
    <t xml:space="preserve">    国防动员</t>
  </si>
  <si>
    <t xml:space="preserve">    其他国防支出</t>
  </si>
  <si>
    <t xml:space="preserve">    武装警察部队</t>
  </si>
  <si>
    <t xml:space="preserve">    国家安全</t>
  </si>
  <si>
    <t xml:space="preserve">    监狱</t>
  </si>
  <si>
    <t xml:space="preserve">    强制隔离戒毒</t>
  </si>
  <si>
    <t xml:space="preserve">    国家保密</t>
  </si>
  <si>
    <t xml:space="preserve">    缉私警察</t>
  </si>
  <si>
    <t xml:space="preserve">    其他公共安全支出</t>
  </si>
  <si>
    <t xml:space="preserve">    广播电视教育</t>
  </si>
  <si>
    <t xml:space="preserve">    留学教育</t>
  </si>
  <si>
    <t xml:space="preserve">    基础研究</t>
  </si>
  <si>
    <t xml:space="preserve">    应用研究</t>
  </si>
  <si>
    <t xml:space="preserve">    社会科学</t>
  </si>
  <si>
    <t xml:space="preserve">    科技交流与合作</t>
  </si>
  <si>
    <t xml:space="preserve">    科技重大项目</t>
  </si>
  <si>
    <t xml:space="preserve">    其他科学技术支出</t>
  </si>
  <si>
    <t xml:space="preserve">    补充全国社会保障基金</t>
  </si>
  <si>
    <t xml:space="preserve">    特困人员救助供养</t>
  </si>
  <si>
    <t xml:space="preserve">    补充道路交通事故社会救助基金</t>
  </si>
  <si>
    <t xml:space="preserve">    财政代缴社会保险费支出</t>
  </si>
  <si>
    <t xml:space="preserve">    中医药</t>
  </si>
  <si>
    <t xml:space="preserve">    老龄卫生健康服务</t>
  </si>
  <si>
    <t xml:space="preserve">    自然生态保护</t>
  </si>
  <si>
    <t xml:space="preserve">    天然林保护</t>
  </si>
  <si>
    <t xml:space="preserve">    退耕还林还草</t>
  </si>
  <si>
    <t xml:space="preserve">    风沙荒漠治理</t>
  </si>
  <si>
    <t xml:space="preserve">    退牧还草</t>
  </si>
  <si>
    <t xml:space="preserve">    已垦草原退耕还草</t>
  </si>
  <si>
    <t xml:space="preserve">    能源节约利用</t>
  </si>
  <si>
    <t xml:space="preserve">    污染减排</t>
  </si>
  <si>
    <t xml:space="preserve">    可再生能源</t>
  </si>
  <si>
    <t xml:space="preserve">    循环经济</t>
  </si>
  <si>
    <t xml:space="preserve">    能源管理事务</t>
  </si>
  <si>
    <t xml:space="preserve">    其他节能环保支出</t>
  </si>
  <si>
    <t xml:space="preserve">    目标价格补贴</t>
  </si>
  <si>
    <t xml:space="preserve">    铁路运输</t>
  </si>
  <si>
    <t xml:space="preserve">    民用航空运输</t>
  </si>
  <si>
    <t xml:space="preserve">    邮政业支出</t>
  </si>
  <si>
    <t xml:space="preserve">    其他交通运输支出</t>
  </si>
  <si>
    <t xml:space="preserve">    资源勘探开发</t>
  </si>
  <si>
    <t xml:space="preserve">    制造业</t>
  </si>
  <si>
    <t xml:space="preserve">    建筑业</t>
  </si>
  <si>
    <t xml:space="preserve">    工业和信息产业监管</t>
  </si>
  <si>
    <t xml:space="preserve">    国有资产监管</t>
  </si>
  <si>
    <t xml:space="preserve">    支持中小企业发展和管理支出</t>
  </si>
  <si>
    <t xml:space="preserve">    其他资源勘探工业信息等支出</t>
  </si>
  <si>
    <t xml:space="preserve">    涉外发展服务支出</t>
  </si>
  <si>
    <t xml:space="preserve">    金融部门行政支出</t>
  </si>
  <si>
    <t xml:space="preserve">    金融发展支出</t>
  </si>
  <si>
    <t xml:space="preserve">    其他金融支出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</si>
  <si>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</si>
  <si>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</si>
  <si>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</si>
  <si>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</si>
  <si>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</si>
  <si>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</si>
  <si>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</si>
  <si>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</si>
  <si>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其他自然资源海洋气象等支出</t>
  </si>
  <si>
    <t xml:space="preserve">    物资事务</t>
  </si>
  <si>
    <t xml:space="preserve">    能源储备</t>
  </si>
  <si>
    <t xml:space="preserve">    粮油储备</t>
  </si>
  <si>
    <t xml:space="preserve">    重要商品储备</t>
  </si>
  <si>
    <t xml:space="preserve">    消防事务</t>
  </si>
  <si>
    <t xml:space="preserve">    森林消防事务</t>
  </si>
  <si>
    <t xml:space="preserve">    煤矿安全</t>
  </si>
  <si>
    <t xml:space="preserve">    地震事务</t>
  </si>
  <si>
    <t xml:space="preserve">    自然灾害防治</t>
  </si>
  <si>
    <t xml:space="preserve">    自然灾害救灾及恢复重建支出</t>
  </si>
  <si>
    <t xml:space="preserve">    其他灾害防治及应急管理支出</t>
  </si>
  <si>
    <t xml:space="preserve">      地方政府一般债务付息支出</t>
  </si>
  <si>
    <t xml:space="preserve">      年初预留</t>
  </si>
  <si>
    <t xml:space="preserve">      其他支出</t>
  </si>
  <si>
    <t>表五</t>
  </si>
  <si>
    <t>2020年政府预算支出经济分类情况表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</si>
  <si>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</si>
  <si>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</si>
  <si>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</si>
  <si>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</si>
  <si>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</si>
  <si>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</si>
  <si>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</si>
  <si>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其中：工资福利支出</t>
  </si>
  <si>
    <t>其中：商品和服务支出</t>
  </si>
  <si>
    <t>其中：其他对事业单位补助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</si>
  <si>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</si>
  <si>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</si>
  <si>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</si>
  <si>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</si>
  <si>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</si>
  <si>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</si>
  <si>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</si>
  <si>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预备费及预留</t>
  </si>
  <si>
    <t>其他支出</t>
  </si>
  <si>
    <t>一、一般公共服务支出</t>
  </si>
  <si>
    <t>十四、资源勘探信息等支出</t>
  </si>
  <si>
    <t>二十一、预备费</t>
  </si>
  <si>
    <t>二十二、债务付息支出</t>
  </si>
  <si>
    <t>二十三、债务发行费用支出</t>
  </si>
  <si>
    <t>二十四、其他支出</t>
  </si>
  <si>
    <t>审核预备费的公式：</t>
  </si>
  <si>
    <t>审核债务付息支出的公式：</t>
  </si>
  <si>
    <t>审核债券发行费用的公式：</t>
  </si>
  <si>
    <t>审核转移性支出的公式：</t>
  </si>
  <si>
    <t>2020年一般公共预算基本支出情况表</t>
  </si>
  <si>
    <t>单位名称：西平县</t>
  </si>
  <si>
    <t>科目编码</t>
  </si>
  <si>
    <t>科目名称</t>
  </si>
  <si>
    <t>一般公共预算</t>
  </si>
  <si>
    <t>类</t>
  </si>
  <si>
    <t>款</t>
  </si>
  <si>
    <t>小计</t>
  </si>
  <si>
    <t>财政拨款</t>
  </si>
  <si>
    <t>纳入一般预算管理的行政事业性收费</t>
  </si>
  <si>
    <t>专项收入</t>
  </si>
  <si>
    <t>**</t>
  </si>
  <si>
    <t>301</t>
  </si>
  <si>
    <t>工资福利支出</t>
  </si>
  <si>
    <t xml:space="preserve">  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</si>
  <si>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</si>
  <si>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</si>
  <si>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</si>
  <si>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</si>
  <si>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</si>
  <si>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</si>
  <si>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</si>
  <si>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</si>
  <si>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</si>
  <si>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</si>
  <si>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30111</t>
  </si>
  <si>
    <t xml:space="preserve">  公务员医疗补助缴费 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</si>
  <si>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</si>
  <si>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</si>
  <si>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</si>
  <si>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</si>
  <si>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</si>
  <si>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</si>
  <si>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</si>
  <si>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</si>
  <si>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 xml:space="preserve">  302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</si>
  <si>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</si>
  <si>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</si>
  <si>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</si>
  <si>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</si>
  <si>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</si>
  <si>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</si>
  <si>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</si>
  <si>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</si>
  <si>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</si>
  <si>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</si>
  <si>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</si>
  <si>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</si>
  <si>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</si>
  <si>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</si>
  <si>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</si>
  <si>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</si>
  <si>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</si>
  <si>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</si>
  <si>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</si>
  <si>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</si>
  <si>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</si>
  <si>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 xml:space="preserve">  303</t>
  </si>
  <si>
    <t>30301</t>
  </si>
  <si>
    <t xml:space="preserve">  离休费</t>
  </si>
  <si>
    <t>30302</t>
  </si>
  <si>
    <t xml:space="preserve">  退休费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</si>
  <si>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</si>
  <si>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</si>
  <si>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</si>
  <si>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</si>
  <si>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</si>
  <si>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</si>
  <si>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30399</t>
  </si>
  <si>
    <t xml:space="preserve">  其他对个人和家庭的补助支出</t>
  </si>
  <si>
    <t>表十二</t>
  </si>
  <si>
    <t>2020年财力预计情况表</t>
  </si>
  <si>
    <t>地  区</t>
  </si>
  <si>
    <t>当年财力合计</t>
  </si>
  <si>
    <t>一般公共预算收入</t>
  </si>
  <si>
    <t>加：返还性收入</t>
  </si>
  <si>
    <t>加：一般性转移支付收入</t>
  </si>
  <si>
    <t>减：上解支出</t>
  </si>
  <si>
    <t>所得税基数返还收入</t>
  </si>
  <si>
    <t>成品油税费改革税收返还收入</t>
  </si>
  <si>
    <t>增值税税收返还收入</t>
  </si>
  <si>
    <t>消费税税收返还收入</t>
  </si>
  <si>
    <t>增值税五五分享税收返还收入</t>
  </si>
  <si>
    <t>其他返还性收入</t>
  </si>
  <si>
    <t>体制补助收入</t>
  </si>
  <si>
    <t>均衡性转移支付收入</t>
  </si>
  <si>
    <t>县级基本财力保障机制奖补资金收入</t>
  </si>
  <si>
    <t>结算补助收入</t>
  </si>
  <si>
    <t>资源枯竭型城市转移支付补助收入</t>
  </si>
  <si>
    <t>企业事业单位划转补助收入</t>
  </si>
  <si>
    <t>产粮油大县奖励资金收入</t>
  </si>
  <si>
    <t>重点生态功能区转移支付收入</t>
  </si>
  <si>
    <t>固定数额补助收入</t>
  </si>
  <si>
    <t>革命老区转移支付收入</t>
  </si>
  <si>
    <t>民族地区转移支付收入</t>
  </si>
  <si>
    <t>边境地区转移支付收入</t>
  </si>
  <si>
    <t>贫困地区转移支付收入</t>
  </si>
  <si>
    <t>一般公共服务共同财政事权转移支付收入</t>
  </si>
  <si>
    <t>外交共同财政事权转移支付收入</t>
  </si>
  <si>
    <t>国防共同财政事权转移支付收入</t>
  </si>
  <si>
    <t>公共安全共同财政事权转移支付收入</t>
  </si>
  <si>
    <t>教育共同财政事权转移支付收入</t>
  </si>
  <si>
    <t>科学技术共同财政事权转移支付收入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</si>
  <si>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</si>
  <si>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</si>
  <si>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</si>
  <si>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</si>
  <si>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城乡社区共同财政事权转移支付收入</t>
  </si>
  <si>
    <t>农林水共同财政事权转移支付收入</t>
  </si>
  <si>
    <t>交通运输共同财政事权转移支付收入</t>
  </si>
  <si>
    <t>资源勘探信息等共同财政事权转移支付收入</t>
  </si>
  <si>
    <t>商业服务业等共同财政事权转移支付收入</t>
  </si>
  <si>
    <t>金融共同财政事权转移支付收入</t>
  </si>
  <si>
    <t>自然资源海洋气象等共同财政事权转移支付收入</t>
  </si>
  <si>
    <t>住房保障共同财政事权转移支付收入</t>
  </si>
  <si>
    <t>粮油物资储备共同财政事权转移支付收入</t>
  </si>
  <si>
    <t>灾害防治及应急管理共同财政事权转移支付收入</t>
  </si>
  <si>
    <t>其他共同财政事权转移支付收入</t>
  </si>
  <si>
    <t>其他一般性转移支付收入</t>
  </si>
  <si>
    <t>加调入资金</t>
  </si>
  <si>
    <t>加动用预算稳定调节基金</t>
  </si>
  <si>
    <t>体制上解支出</t>
  </si>
  <si>
    <t>专项上解支出</t>
  </si>
  <si>
    <t>减调出资金</t>
  </si>
  <si>
    <t>河南省</t>
  </si>
  <si>
    <t>河南省本级</t>
  </si>
  <si>
    <t>河南省地（市）合计</t>
  </si>
  <si>
    <t>郑州市合计</t>
  </si>
  <si>
    <t>郑州市本级</t>
  </si>
  <si>
    <t>郑州市区县小计</t>
  </si>
  <si>
    <t>二七区</t>
  </si>
  <si>
    <t>金水区</t>
  </si>
  <si>
    <t>中原区</t>
  </si>
  <si>
    <t>管城区</t>
  </si>
  <si>
    <t>上街区</t>
  </si>
  <si>
    <t>惠济区</t>
  </si>
  <si>
    <t>荥阳市</t>
  </si>
  <si>
    <t>中牟县</t>
  </si>
  <si>
    <t>新郑市</t>
  </si>
  <si>
    <t>登封市</t>
  </si>
  <si>
    <t>新密市</t>
  </si>
  <si>
    <t>开封市合计</t>
  </si>
  <si>
    <t>开封市本级</t>
  </si>
  <si>
    <t>开封市区县小计</t>
  </si>
  <si>
    <t>禹王台区</t>
  </si>
  <si>
    <t>鼓楼区</t>
  </si>
  <si>
    <t>龙亭区</t>
  </si>
  <si>
    <t>顺河区</t>
  </si>
  <si>
    <t>杞县</t>
  </si>
  <si>
    <t>通许县</t>
  </si>
  <si>
    <t>尉氏县</t>
  </si>
  <si>
    <t>祥符区</t>
  </si>
  <si>
    <t>洛阳市合计</t>
  </si>
  <si>
    <t>洛阳市本级</t>
  </si>
  <si>
    <t>洛阳市区县小计</t>
  </si>
  <si>
    <t>偃师市</t>
  </si>
  <si>
    <t>孟津县</t>
  </si>
  <si>
    <t>新安县</t>
  </si>
  <si>
    <t>伊川县</t>
  </si>
  <si>
    <t>汝阳县</t>
  </si>
  <si>
    <t>嵩县</t>
  </si>
  <si>
    <t>栾川县</t>
  </si>
  <si>
    <t>宜阳县</t>
  </si>
  <si>
    <t>洛宁县</t>
  </si>
  <si>
    <t>洛龙区</t>
  </si>
  <si>
    <t>吉利区</t>
  </si>
  <si>
    <t>涧西区</t>
  </si>
  <si>
    <t>西工区</t>
  </si>
  <si>
    <t>老城区</t>
  </si>
  <si>
    <t>瀍河区</t>
  </si>
  <si>
    <t>平顶山市合计</t>
  </si>
  <si>
    <t>平顶山市本级</t>
  </si>
  <si>
    <t>平顶山市区县小计</t>
  </si>
  <si>
    <t>鲁山县</t>
  </si>
  <si>
    <t>宝丰县</t>
  </si>
  <si>
    <t>叶县</t>
  </si>
  <si>
    <t>郏县</t>
  </si>
  <si>
    <t>舞钢市</t>
  </si>
  <si>
    <t>新华区</t>
  </si>
  <si>
    <t>卫东区</t>
  </si>
  <si>
    <t>湛河区</t>
  </si>
  <si>
    <t>石龙区</t>
  </si>
  <si>
    <t>安阳市合计</t>
  </si>
  <si>
    <t>安阳市本级</t>
  </si>
  <si>
    <t>安阳市区县小计</t>
  </si>
  <si>
    <t>文峰区</t>
  </si>
  <si>
    <t>北关区</t>
  </si>
  <si>
    <t>殷都区</t>
  </si>
  <si>
    <t>龙安区</t>
  </si>
  <si>
    <t>安阳县</t>
  </si>
  <si>
    <t>林州市</t>
  </si>
  <si>
    <t>汤阴县</t>
  </si>
  <si>
    <t>内黄县</t>
  </si>
  <si>
    <t>鹤壁市合计</t>
  </si>
  <si>
    <t>鹤壁市本级</t>
  </si>
  <si>
    <t>鹤壁市区县小计</t>
  </si>
  <si>
    <t>淇滨区</t>
  </si>
  <si>
    <t>山城区</t>
  </si>
  <si>
    <t>鹤山区</t>
  </si>
  <si>
    <t>浚县</t>
  </si>
  <si>
    <t>淇县</t>
  </si>
  <si>
    <t>新乡市合计</t>
  </si>
  <si>
    <t>新乡市本级</t>
  </si>
  <si>
    <t>新乡市区县小计</t>
  </si>
  <si>
    <t>获嘉县</t>
  </si>
  <si>
    <t>新乡县</t>
  </si>
  <si>
    <t>原阳县</t>
  </si>
  <si>
    <t>延津县</t>
  </si>
  <si>
    <t>封丘县</t>
  </si>
  <si>
    <t>辉县市</t>
  </si>
  <si>
    <t>卫辉市</t>
  </si>
  <si>
    <t>卫滨区</t>
  </si>
  <si>
    <t>红旗区</t>
  </si>
  <si>
    <t>牧野区</t>
  </si>
  <si>
    <t>凤泉区</t>
  </si>
  <si>
    <t>焦作市合计</t>
  </si>
  <si>
    <t>焦作市本级</t>
  </si>
  <si>
    <t>焦作市区县小计</t>
  </si>
  <si>
    <t>修武县</t>
  </si>
  <si>
    <t>博爱县</t>
  </si>
  <si>
    <t>沁阳市</t>
  </si>
  <si>
    <t>温县</t>
  </si>
  <si>
    <t>孟州市</t>
  </si>
  <si>
    <t>武陟县</t>
  </si>
  <si>
    <t>解放区</t>
  </si>
  <si>
    <t>中站区</t>
  </si>
  <si>
    <t>马村区</t>
  </si>
  <si>
    <t>山阳区</t>
  </si>
  <si>
    <t>濮阳市合计</t>
  </si>
  <si>
    <t>濮阳市本级</t>
  </si>
  <si>
    <t>濮阳市区县小计</t>
  </si>
  <si>
    <t>濮阳县</t>
  </si>
  <si>
    <t>清丰县</t>
  </si>
  <si>
    <t>南乐县</t>
  </si>
  <si>
    <t>范县</t>
  </si>
  <si>
    <t>台前县</t>
  </si>
  <si>
    <t>华龙区</t>
  </si>
  <si>
    <t>许昌市合计</t>
  </si>
  <si>
    <t>许昌市本级</t>
  </si>
  <si>
    <t>许昌市区县小计</t>
  </si>
  <si>
    <t>魏都区</t>
  </si>
  <si>
    <t>许昌县</t>
  </si>
  <si>
    <t>长葛市</t>
  </si>
  <si>
    <t>鄢陵县</t>
  </si>
  <si>
    <t>禹州市</t>
  </si>
  <si>
    <t>襄城县</t>
  </si>
  <si>
    <t>漯河市合计</t>
  </si>
  <si>
    <t>漯河市本级</t>
  </si>
  <si>
    <t>漯河市区县小计</t>
  </si>
  <si>
    <t>临颍县</t>
  </si>
  <si>
    <t>舞阳县</t>
  </si>
  <si>
    <t>源汇区</t>
  </si>
  <si>
    <t>郾城区</t>
  </si>
  <si>
    <t>召陵区</t>
  </si>
  <si>
    <t>三门峡市合计</t>
  </si>
  <si>
    <t>三门峡市本级</t>
  </si>
  <si>
    <t>三门峡市区县小计</t>
  </si>
  <si>
    <t>湖滨区</t>
  </si>
  <si>
    <t>义马市</t>
  </si>
  <si>
    <t>灵宝市</t>
  </si>
  <si>
    <t>渑池县</t>
  </si>
  <si>
    <t>陕州区</t>
  </si>
  <si>
    <t>卢氏县</t>
  </si>
  <si>
    <t>南阳市合计</t>
  </si>
  <si>
    <t>南阳市本级</t>
  </si>
  <si>
    <t>南阳市区县小计</t>
  </si>
  <si>
    <t>唐河县</t>
  </si>
  <si>
    <t>方城县</t>
  </si>
  <si>
    <t>镇平县</t>
  </si>
  <si>
    <t>社旗县</t>
  </si>
  <si>
    <t>新野县</t>
  </si>
  <si>
    <t>内乡县</t>
  </si>
  <si>
    <t>淅川县</t>
  </si>
  <si>
    <t>西峡县</t>
  </si>
  <si>
    <t>南召县</t>
  </si>
  <si>
    <t>桐柏县</t>
  </si>
  <si>
    <t>宛城区</t>
  </si>
  <si>
    <t>卧龙区</t>
  </si>
  <si>
    <t>商丘市合计</t>
  </si>
  <si>
    <t>商丘市本级</t>
  </si>
  <si>
    <t>商丘市区县小计</t>
  </si>
  <si>
    <t>梁园区</t>
  </si>
  <si>
    <t>睢阳区</t>
  </si>
  <si>
    <t>虞城县</t>
  </si>
  <si>
    <t>柘城县</t>
  </si>
  <si>
    <t>宁陵县</t>
  </si>
  <si>
    <t>睢县</t>
  </si>
  <si>
    <t>民权县</t>
  </si>
  <si>
    <t>夏邑县</t>
  </si>
  <si>
    <t>信阳市合计</t>
  </si>
  <si>
    <t>信阳市本级</t>
  </si>
  <si>
    <t>信阳市区县小计</t>
  </si>
  <si>
    <t>罗山县</t>
  </si>
  <si>
    <t>光山县</t>
  </si>
  <si>
    <t>商城县</t>
  </si>
  <si>
    <t>新县</t>
  </si>
  <si>
    <t>息县</t>
  </si>
  <si>
    <t>淮滨县</t>
  </si>
  <si>
    <t>浉河区</t>
  </si>
  <si>
    <t>平桥区</t>
  </si>
  <si>
    <t>潢川县</t>
  </si>
  <si>
    <t>周口市合计</t>
  </si>
  <si>
    <t>周口市本级</t>
  </si>
  <si>
    <t>周口市区县小计</t>
  </si>
  <si>
    <t>扶沟县</t>
  </si>
  <si>
    <t>西华县</t>
  </si>
  <si>
    <t>商水县</t>
  </si>
  <si>
    <t>太康县</t>
  </si>
  <si>
    <t>郸城县</t>
  </si>
  <si>
    <t>淮阳县</t>
  </si>
  <si>
    <t>沈丘县</t>
  </si>
  <si>
    <t>项城市</t>
  </si>
  <si>
    <t>川汇区</t>
  </si>
  <si>
    <t>驻马店市合计</t>
  </si>
  <si>
    <t>驻马店市本级</t>
  </si>
  <si>
    <t>驻马店市区县小计</t>
  </si>
  <si>
    <t>确山县</t>
  </si>
  <si>
    <t>泌阳县</t>
  </si>
  <si>
    <t>遂平县</t>
  </si>
  <si>
    <t>西平县</t>
  </si>
  <si>
    <t>上蔡县</t>
  </si>
  <si>
    <t>汝南县</t>
  </si>
  <si>
    <t>平舆县</t>
  </si>
  <si>
    <t>正阳县</t>
  </si>
  <si>
    <t>驿城区</t>
  </si>
  <si>
    <t>济源市</t>
  </si>
  <si>
    <t>巩义市</t>
  </si>
  <si>
    <t>兰考县</t>
  </si>
  <si>
    <t>汝州市</t>
  </si>
  <si>
    <t>滑县</t>
  </si>
  <si>
    <t>长垣县</t>
  </si>
  <si>
    <t>邓州市</t>
  </si>
  <si>
    <t>永城市</t>
  </si>
  <si>
    <t>固始县</t>
  </si>
  <si>
    <t>鹿邑县</t>
  </si>
  <si>
    <t>新蔡县</t>
  </si>
  <si>
    <t>政府预算支出科目</t>
  </si>
  <si>
    <t>下达金额（单位万元）</t>
  </si>
  <si>
    <t>项目名称</t>
  </si>
  <si>
    <t>文号</t>
  </si>
  <si>
    <t>核对</t>
  </si>
  <si>
    <t>110一般转移支付支出合计</t>
  </si>
  <si>
    <t>201一般公共服务支出</t>
  </si>
  <si>
    <t>20101人大事务</t>
  </si>
  <si>
    <t>20102政协事务</t>
  </si>
  <si>
    <t>20103政府办公厅及相关机构事务</t>
  </si>
  <si>
    <t>20104发展与改革事务</t>
  </si>
  <si>
    <t>20105统计信息事务</t>
  </si>
  <si>
    <t>20106财政事务</t>
  </si>
  <si>
    <t>20107税收事务</t>
  </si>
  <si>
    <t>20108审计事务</t>
  </si>
  <si>
    <t>20110人力资源事务</t>
  </si>
  <si>
    <t>1100208结算补助收入-2011099其他人事事务支出</t>
  </si>
  <si>
    <t>2019年高校毕业生“三支一扶”计划补助资金</t>
  </si>
  <si>
    <t>驻财预[2018]571号</t>
  </si>
  <si>
    <t>20111纪检监察事务</t>
  </si>
  <si>
    <t>20113商贸事务</t>
  </si>
  <si>
    <t>20114知识产权事务</t>
  </si>
  <si>
    <t>20123民族事务</t>
  </si>
  <si>
    <t>20126档案事务</t>
  </si>
  <si>
    <t>20128民主党派及工商联事务</t>
  </si>
  <si>
    <t>20129群众团体事务</t>
  </si>
  <si>
    <t>20131党委办公厅及相关机构事务</t>
  </si>
  <si>
    <t>20132组织事务</t>
  </si>
  <si>
    <t>20133宣传事务</t>
  </si>
  <si>
    <t>20134统战事务</t>
  </si>
  <si>
    <t>20136其他共产党事务</t>
  </si>
  <si>
    <t>20138市场监督管理事务</t>
  </si>
  <si>
    <t>20199其他一般公共服务支出</t>
  </si>
  <si>
    <t>204公共安全</t>
  </si>
  <si>
    <t>20402公安</t>
  </si>
  <si>
    <t>1100244公共安全共同财政事权转移支付收入-20402公安</t>
  </si>
  <si>
    <t>提前下达2020年政法纪检监察转移支付资金</t>
  </si>
  <si>
    <t>驻财预[2019]464号</t>
  </si>
  <si>
    <t>1100244-20402</t>
  </si>
  <si>
    <t>提前下达2020年中央进度补助经费</t>
  </si>
  <si>
    <t>驻财预[2019]598号</t>
  </si>
  <si>
    <t>提前下达2020年中央扫黑除恶补助经费</t>
  </si>
  <si>
    <t>驻财预[2019]599号</t>
  </si>
  <si>
    <t>20404检察</t>
  </si>
  <si>
    <t>20405法院</t>
  </si>
  <si>
    <t>20406司法</t>
  </si>
  <si>
    <t>1100244公共安全共同财政事权转移支付收入-20406司法</t>
  </si>
  <si>
    <t>提前下达2020年政法纪检监察转移支付资金（司法）</t>
  </si>
  <si>
    <t>20499其他公共安全支出</t>
  </si>
  <si>
    <t>205教育</t>
  </si>
  <si>
    <t>20501教育管理事务</t>
  </si>
  <si>
    <t>20502普通教育</t>
  </si>
  <si>
    <t>1100245-2050204</t>
  </si>
  <si>
    <t>提前下达2020年普通高中免学费、住宿费中央补助资金（免学费）</t>
  </si>
  <si>
    <t>驻财预[2019]533号</t>
  </si>
  <si>
    <t>提前下达2020年普通高中组学金中央补助资金</t>
  </si>
  <si>
    <t>驻财预[2019]532号</t>
  </si>
  <si>
    <t>提前下达2020年普通高中组学金省级补助资金</t>
  </si>
  <si>
    <t>提前下达2020年改善普通高中办学条件中央补助资金</t>
  </si>
  <si>
    <t>驻财预[2019]534号</t>
  </si>
  <si>
    <t>1100202-20502</t>
  </si>
  <si>
    <t>提前下达2020年原民办教师养老补贴省级补助资金</t>
  </si>
  <si>
    <t>驻财预[2019]491号</t>
  </si>
  <si>
    <t>1100245-20502</t>
  </si>
  <si>
    <t>提前下达2020年城乡义务教育经费保障机制中央省级补助资金（城乡公用经费中央3782.9，省级1210.5）（城乡免费教科书中央743，省级90）（农村家庭经济困难寄宿生生活补助中央498.3，省级263.8）（农村校舍维修中央1019.7）</t>
  </si>
  <si>
    <t>驻财预[2019]483号</t>
  </si>
  <si>
    <t>提前下达2020年农村义务教育阶段教师特设岗位计划省级补助资金</t>
  </si>
  <si>
    <t>驻财预[2019]485号</t>
  </si>
  <si>
    <t>提前下达2020年义务教育薄弱环节改善与能力提升中央和省级补助资金（中央1201，省级233）</t>
  </si>
  <si>
    <t>驻财预[2019]486号</t>
  </si>
  <si>
    <t>1100245-2050201</t>
  </si>
  <si>
    <t>提前下达2020年支持学前教育发展中央和省级补助资金（中央880，省级152）</t>
  </si>
  <si>
    <t>驻财预[2019]487号</t>
  </si>
  <si>
    <t>提前下达2020年义务教育阶段乡村教师生活补助省级资金</t>
  </si>
  <si>
    <t>驻财预[2019]492号</t>
  </si>
  <si>
    <t>20503职业教育</t>
  </si>
  <si>
    <t>1100245-20503</t>
  </si>
  <si>
    <t>提前下达2020年学生资助补助（中等职业教育）资金</t>
  </si>
  <si>
    <t>驻财预[2019]523号</t>
  </si>
  <si>
    <t>20504成人教育</t>
  </si>
  <si>
    <t>20507特殊教育</t>
  </si>
  <si>
    <t>1100245-20507</t>
  </si>
  <si>
    <t>提前下达2020年特殊教育中央补助资金（出山10万，专探10万）</t>
  </si>
  <si>
    <t>驻财预[2019]488号</t>
  </si>
  <si>
    <t>20508进修及培训</t>
  </si>
  <si>
    <t>20509教育费附加安排的支出</t>
  </si>
  <si>
    <t>20599其他教育支出</t>
  </si>
  <si>
    <t>206科学技术</t>
  </si>
  <si>
    <t>20601科学技术管理事务</t>
  </si>
  <si>
    <t>20602基础研究</t>
  </si>
  <si>
    <t>20603应用研究</t>
  </si>
  <si>
    <t>20604技术研究与开发</t>
  </si>
  <si>
    <t>20605科技条件与服务</t>
  </si>
  <si>
    <t>20606社会科学</t>
  </si>
  <si>
    <t>20607科学技术普及</t>
  </si>
  <si>
    <t>20608科技交流与合作</t>
  </si>
  <si>
    <t>20609科技重大项目</t>
  </si>
  <si>
    <t>20699其他科学技术支出</t>
  </si>
  <si>
    <t>207文化旅游体育与传媒支出</t>
  </si>
  <si>
    <t>20701文化和旅游</t>
  </si>
  <si>
    <t>1100247文化旅游体育与传媒共同事权转移支付收入-207文化旅游体育与传媒支出</t>
  </si>
  <si>
    <t>提前下达2020年中央补助地方公共文化服务体系建设资金</t>
  </si>
  <si>
    <t>驻财预[2019]447号</t>
  </si>
  <si>
    <t>1100247-2070111</t>
  </si>
  <si>
    <t>提前下达2020年国家非物质文化遗产保护专项资金</t>
  </si>
  <si>
    <t>驻财预[2019]478号</t>
  </si>
  <si>
    <t>1100208-20701</t>
  </si>
  <si>
    <t>提前下达2020年美术馆、图书馆、文化馆免费开放中央补助资金</t>
  </si>
  <si>
    <t>驻财预[2019]479号</t>
  </si>
  <si>
    <t>1100202-20701</t>
  </si>
  <si>
    <t>提前下达2020年美术馆、图书馆、文化馆免费开放省级补助资金</t>
  </si>
  <si>
    <t>20702文物</t>
  </si>
  <si>
    <t>20703体育</t>
  </si>
  <si>
    <t>20706新闻出版电影</t>
  </si>
  <si>
    <t>20708广播电视</t>
  </si>
  <si>
    <t>20799其他文化体育与传媒支出</t>
  </si>
  <si>
    <t>208社会保障和就业支出</t>
  </si>
  <si>
    <t>20801人力资源和社会保障管理事务</t>
  </si>
  <si>
    <t>20802民政管理事务</t>
  </si>
  <si>
    <t>20805行政事业单位离退休</t>
  </si>
  <si>
    <t>1100248-2080505</t>
  </si>
  <si>
    <t>提前下达2020年中央财政机关事业单位养老保险改革补助资金</t>
  </si>
  <si>
    <t>驻财预[2019]585号</t>
  </si>
  <si>
    <t>20807就业补助</t>
  </si>
  <si>
    <t>20808抚恤</t>
  </si>
  <si>
    <t>20809退役安置</t>
  </si>
  <si>
    <t>20810社会福利</t>
  </si>
  <si>
    <t>20811残疾人事业</t>
  </si>
  <si>
    <t>1100248-20811</t>
  </si>
  <si>
    <t>提前下达2020年残疾人事业发展补助资金</t>
  </si>
  <si>
    <t>驻财预[2019]601号</t>
  </si>
  <si>
    <t>20816红十字事业</t>
  </si>
  <si>
    <t>20819最低生活保障</t>
  </si>
  <si>
    <t>1100248-20819</t>
  </si>
  <si>
    <t>提前下达2020年困难群众救助补助资金（中央4608.03，省级1554.15）</t>
  </si>
  <si>
    <t>驻财预[2019]586号</t>
  </si>
  <si>
    <t>20820临时救助</t>
  </si>
  <si>
    <t>20821特困人员救助供养</t>
  </si>
  <si>
    <t>20825其他生活救助</t>
  </si>
  <si>
    <t>20826财政对基本养老保险基金的补助</t>
  </si>
  <si>
    <t>1100248-2082602</t>
  </si>
  <si>
    <t>提前下达2020年中央财政城乡居民基本养老保险补助经费</t>
  </si>
  <si>
    <t>驻财预[2019]449号</t>
  </si>
  <si>
    <t>提前下达2020年省财政城乡居民基本养老保险补助资金</t>
  </si>
  <si>
    <t>驻财预[2019]614号</t>
  </si>
  <si>
    <t>20827财政对其他社会保险基金的补助</t>
  </si>
  <si>
    <t>20808退役军人管理事务</t>
  </si>
  <si>
    <t>20899其他社会保障和就业支出</t>
  </si>
  <si>
    <t>2089901其他社会保障和就业支出</t>
  </si>
  <si>
    <t>企业军转干部生活专项补助基数</t>
  </si>
  <si>
    <t>[2009]328号</t>
  </si>
  <si>
    <t>210卫生健康支出</t>
  </si>
  <si>
    <t>21001卫生健康管理事务</t>
  </si>
  <si>
    <t>21002公立医院</t>
  </si>
  <si>
    <t>21003基层医疗卫生机构</t>
  </si>
  <si>
    <t>21004公共卫生</t>
  </si>
  <si>
    <t>21006中医药</t>
  </si>
  <si>
    <t>21007计划生育事务</t>
  </si>
  <si>
    <t>21011行政事业单位医疗</t>
  </si>
  <si>
    <t>21012财政对基本医疗保险基金的补助</t>
  </si>
  <si>
    <t>1100249-2101202</t>
  </si>
  <si>
    <t>提前下达2020年城乡居民基本医疗保险补助资金</t>
  </si>
  <si>
    <t>驻财预[2019]597号</t>
  </si>
  <si>
    <t>21013医疗救助</t>
  </si>
  <si>
    <t>1100249-2101301</t>
  </si>
  <si>
    <t>提前下达2020年城乡医疗救助补助资金</t>
  </si>
  <si>
    <t>驻财预[2019]609号</t>
  </si>
  <si>
    <t>21014优抚对象医疗</t>
  </si>
  <si>
    <t>21015医疗保障管理事务</t>
  </si>
  <si>
    <t>1100249-21015</t>
  </si>
  <si>
    <t>提前下达2020年中央财政医疗服务与保障能力提升补助资金</t>
  </si>
  <si>
    <t>驻财预[2019]608号</t>
  </si>
  <si>
    <t>21016老龄卫生健康事务</t>
  </si>
  <si>
    <t>21099其他卫生健康支出</t>
  </si>
  <si>
    <t>211节能环保支出</t>
  </si>
  <si>
    <t>21101环境保护管理事务</t>
  </si>
  <si>
    <t>21102环境监测与监察</t>
  </si>
  <si>
    <t>21103污染防治</t>
  </si>
  <si>
    <t>21104自然生态保护</t>
  </si>
  <si>
    <t>21105天然林保护</t>
  </si>
  <si>
    <t>21106退耕还林</t>
  </si>
  <si>
    <t>21110能源节约利用</t>
  </si>
  <si>
    <t>21111污染减排</t>
  </si>
  <si>
    <t>21112可再生能源</t>
  </si>
  <si>
    <t>21113循环经济</t>
  </si>
  <si>
    <t>21114能源管理事务</t>
  </si>
  <si>
    <t>21199其他节能环保支出</t>
  </si>
  <si>
    <t>212城乡社区支出</t>
  </si>
  <si>
    <t>21201城乡社区管理事务</t>
  </si>
  <si>
    <t>21202城乡社区规划与管理</t>
  </si>
  <si>
    <t>21203城乡社区公共设施</t>
  </si>
  <si>
    <t>21205城乡社区环境卫生</t>
  </si>
  <si>
    <t>21206建设市场管理与监督</t>
  </si>
  <si>
    <t>21299其他城乡社区支出</t>
  </si>
  <si>
    <t>213农林水支出</t>
  </si>
  <si>
    <t>21301农业</t>
  </si>
  <si>
    <t>21302林业和草原</t>
  </si>
  <si>
    <t>21303水利</t>
  </si>
  <si>
    <t>21305扶贫</t>
  </si>
  <si>
    <t>1100231-21305</t>
  </si>
  <si>
    <t>提前下达2020年中央专项扶贫资金</t>
  </si>
  <si>
    <t>驻财预[2019]482号</t>
  </si>
  <si>
    <t>提前下达2020年中央财政专项扶贫资金</t>
  </si>
  <si>
    <t>驻财预[2019]428号</t>
  </si>
  <si>
    <t>21306农业综合开发</t>
  </si>
  <si>
    <t>21307农村综合改革</t>
  </si>
  <si>
    <t>1100313农林水-21307农林水支出</t>
  </si>
  <si>
    <t>提前下达2020年农村综合改革转移支付中央资金</t>
  </si>
  <si>
    <t>驻财预[2019]468号</t>
  </si>
  <si>
    <t>提前下达2020年农村综合改革转移支付中央资金（美丽乡村建设）</t>
  </si>
  <si>
    <t>提前下达2020年农村综合改革转移支付中央资金（农村公益事业奖补）</t>
  </si>
  <si>
    <t>1100202均衡转移支付-21307农林水支出</t>
  </si>
  <si>
    <t>提前下达2020年农村综合改革转移支付省级资金</t>
  </si>
  <si>
    <t>提前下达2020年农村综合改革转移支省级资金（美丽乡村建设）</t>
  </si>
  <si>
    <t>21308普惠金融发展补助</t>
  </si>
  <si>
    <t>1100252-2130803</t>
  </si>
  <si>
    <t>提前下达2020年中央农业保险费补贴</t>
  </si>
  <si>
    <t>驻财预[2019]500号</t>
  </si>
  <si>
    <t>21309目标价格补贴</t>
  </si>
  <si>
    <t>21399其他农林水事务支出</t>
  </si>
  <si>
    <t>214交通运输</t>
  </si>
  <si>
    <t>21401公路水路运输</t>
  </si>
  <si>
    <t>21404成品油价格改革对交通运输的补贴</t>
  </si>
  <si>
    <t>21405邮政业支出</t>
  </si>
  <si>
    <t>21406车辆购置税支出</t>
  </si>
  <si>
    <t>21499其他交通运输支出</t>
  </si>
  <si>
    <t>215资源勘探信息等支出</t>
  </si>
  <si>
    <t>21501资源勘探开发</t>
  </si>
  <si>
    <t>21502制造业</t>
  </si>
  <si>
    <t>21503建筑业</t>
  </si>
  <si>
    <t>21505工业和信息产业监管</t>
  </si>
  <si>
    <t>21507国有资产监管</t>
  </si>
  <si>
    <t>21508支持中小企业发展和管理支出</t>
  </si>
  <si>
    <t>21599其他资源勘探信息等支出</t>
  </si>
  <si>
    <t>216商业服务业等支出</t>
  </si>
  <si>
    <t>21602商业流通事务</t>
  </si>
  <si>
    <t>21606涉外发展服务支出</t>
  </si>
  <si>
    <t>21699其他商业服务业等支出</t>
  </si>
  <si>
    <t>217金融支出</t>
  </si>
  <si>
    <t>21701金融部门行政支出</t>
  </si>
  <si>
    <t>21702金融部门监管支出</t>
  </si>
  <si>
    <t>21703金融发展支出</t>
  </si>
  <si>
    <t>21704金融调控支出</t>
  </si>
  <si>
    <t>21799其他金融支出</t>
  </si>
  <si>
    <t>219援助其他地区支出</t>
  </si>
  <si>
    <t>220自然资源海洋气象等支出</t>
  </si>
  <si>
    <t>22001自然资源事务</t>
  </si>
  <si>
    <t>22003测绘事务</t>
  </si>
  <si>
    <t>22004地震事务</t>
  </si>
  <si>
    <t>22005气象事务</t>
  </si>
  <si>
    <t>22099其他自然资源海洋气象</t>
  </si>
  <si>
    <t>221住房保障支出</t>
  </si>
  <si>
    <t>22101保障性安居工程支出</t>
  </si>
  <si>
    <t>1100258-2210108</t>
  </si>
  <si>
    <t>提前下达2020年部分中央财政城镇保障性安居工程补助资金（老旧小区改造）</t>
  </si>
  <si>
    <t>驻财预[2019]572号</t>
  </si>
  <si>
    <t>提前下达2020年部分中央财政城镇保障性安居工程补助资金（养老服务设施改造）</t>
  </si>
  <si>
    <t>1100258-2210103</t>
  </si>
  <si>
    <t>提前下达2020年中央财政城镇保障性安居工程补助资金</t>
  </si>
  <si>
    <t>驻财预[2020]15号</t>
  </si>
  <si>
    <t>22102住房改革支出</t>
  </si>
  <si>
    <t>22103城乡社区住宅</t>
  </si>
  <si>
    <t>222粮油物资储备支出</t>
  </si>
  <si>
    <t>22201粮油事务</t>
  </si>
  <si>
    <t>22202物资事务</t>
  </si>
  <si>
    <t>22203能源储备</t>
  </si>
  <si>
    <t>22204粮油储备</t>
  </si>
  <si>
    <t>22205重要商品储备</t>
  </si>
  <si>
    <t>224灾害防治及应急管理支出</t>
  </si>
  <si>
    <t>22401应急管理事务</t>
  </si>
  <si>
    <t>224002消防事务</t>
  </si>
  <si>
    <t>224003森林消防事务</t>
  </si>
  <si>
    <t>22406自然灾害防治</t>
  </si>
  <si>
    <t>22407自然灾害救灾及恢复重建</t>
  </si>
  <si>
    <t>22499其他灾害防治及应急管理</t>
  </si>
  <si>
    <t>229其他支出</t>
  </si>
  <si>
    <t>所得税基数返还</t>
  </si>
  <si>
    <t>基数</t>
  </si>
  <si>
    <t>成品油价格和税费改革补助</t>
  </si>
  <si>
    <t>增值税税返还</t>
  </si>
  <si>
    <t>增值税和消费税返还</t>
  </si>
  <si>
    <t>2014年增值税返还基数</t>
  </si>
  <si>
    <t>[2017]398号</t>
  </si>
  <si>
    <t>消费税税收返还</t>
  </si>
  <si>
    <t>公安交通管理费</t>
  </si>
  <si>
    <t>均衡性转移支付基数</t>
  </si>
  <si>
    <t>驻财办预[2011]601号</t>
  </si>
  <si>
    <t>调整津贴补贴水平补助资金</t>
  </si>
  <si>
    <t>驻财办预[2012]270号</t>
  </si>
  <si>
    <t>驻财办预[2012]592号</t>
  </si>
  <si>
    <t>老年乡村医生生活补助资金(基数)</t>
  </si>
  <si>
    <t>驻财预[2013]285号</t>
  </si>
  <si>
    <t>执行2015年调整工资政策补助（基数）</t>
  </si>
  <si>
    <t>驻财预[2016]363号</t>
  </si>
  <si>
    <t>农村税费改革基数</t>
  </si>
  <si>
    <t>中央部分</t>
  </si>
  <si>
    <t>调减2016年固定基数补助资金</t>
  </si>
  <si>
    <t>驻财预[2016]682号</t>
  </si>
  <si>
    <t>2005年结算数（农村税费改革基数）</t>
  </si>
  <si>
    <t>省级部分，其中：豫财预［2002］178号调整到固定基数补助</t>
  </si>
  <si>
    <t>国有农场税费改革转移支付</t>
  </si>
  <si>
    <t>农村义务教育绩效工资</t>
  </si>
  <si>
    <t>驻财预便[2010]1号</t>
  </si>
  <si>
    <t>农村公共卫生与基层医疗卫生事业单位绩效工资（基数）</t>
  </si>
  <si>
    <t>驻财办预[2010]438号</t>
  </si>
  <si>
    <t>中原银行收入补助基数</t>
  </si>
  <si>
    <t>驻财预[2015]806号</t>
  </si>
  <si>
    <t>工商质检药监部门市县机构支出下划基数</t>
  </si>
  <si>
    <t>[2014]434号</t>
  </si>
  <si>
    <t>对</t>
  </si>
  <si>
    <t>1999年调资120元</t>
  </si>
  <si>
    <t>调资基数</t>
  </si>
  <si>
    <t>2001年调资100元</t>
  </si>
  <si>
    <t>2001年调资80元</t>
  </si>
  <si>
    <t>2001年奖金补助</t>
  </si>
  <si>
    <t>2003年调资50元</t>
  </si>
  <si>
    <r>
      <rPr>
        <sz val="11"/>
        <rFont val="宋体"/>
        <charset val="134"/>
      </rPr>
      <t>2006年调资300元</t>
    </r>
  </si>
  <si>
    <r>
      <rPr>
        <sz val="10"/>
        <color rgb="FFFF0000"/>
        <rFont val="宋体"/>
        <charset val="134"/>
      </rPr>
      <t>提前下达</t>
    </r>
    <r>
      <rPr>
        <sz val="11"/>
        <color rgb="FFFF0000"/>
        <rFont val="宋体"/>
        <charset val="134"/>
        <scheme val="minor"/>
      </rPr>
      <t>2017</t>
    </r>
    <r>
      <rPr>
        <sz val="10"/>
        <color rgb="FFFF0000"/>
        <rFont val="宋体"/>
        <charset val="134"/>
      </rPr>
      <t>年工商系统着装费（基数）</t>
    </r>
  </si>
  <si>
    <t>驻财预［2016］567号</t>
  </si>
  <si>
    <t>下达2017年优抚事业单位补助资金（基数）</t>
  </si>
  <si>
    <t>驻财预﹝2017﹞257号</t>
  </si>
  <si>
    <t>1100229-299901</t>
  </si>
  <si>
    <t>提前下达2020年民族地区转移支付资金</t>
  </si>
  <si>
    <t>驻财预[2019]448号</t>
  </si>
  <si>
    <t>1100225-299901</t>
  </si>
  <si>
    <t>提前下达2020年产粮大县奖励资金</t>
  </si>
  <si>
    <t>豫财贸[2019]107号</t>
  </si>
  <si>
    <t>1100202-299901</t>
  </si>
  <si>
    <t>提前下达2020年市对县区财力性转移支付资金</t>
  </si>
  <si>
    <t>驻财预[2019]538号</t>
  </si>
  <si>
    <t>专项转移支付支出合计</t>
  </si>
  <si>
    <t>20137网信事务</t>
  </si>
  <si>
    <t>提前下达2020年省级市场监管-药品监管专项资金</t>
  </si>
  <si>
    <t>驻财预[2019]516号</t>
  </si>
  <si>
    <t>提前下达2020年普通高中免学费省级补助资金（免学费）</t>
  </si>
  <si>
    <t>提前下达2020年普通高中免住宿费省级补助资金（免住宿费）</t>
  </si>
  <si>
    <t>提前下达2020年建档立卡家庭经济困难学生资助省级补助资金（学前教育保教费29.6，义务教育营养餐144.2）</t>
  </si>
  <si>
    <t>驻财预[2019]490号</t>
  </si>
  <si>
    <t>提前下达2020年原民办教师养老补贴市级补助资金</t>
  </si>
  <si>
    <t>20505广播电视教育</t>
  </si>
  <si>
    <t>提前下达2020年美术馆、图书馆、文化馆免费开放市级补助资金</t>
  </si>
  <si>
    <t>2081199其他残疾人事业支出</t>
  </si>
  <si>
    <t>提前下达2020年贫困重度残疾人家庭无障碍改造市级补助资金</t>
  </si>
  <si>
    <t>驻财预[2019]475号</t>
  </si>
  <si>
    <t>提前下达2020年中央水库移民扶持基金</t>
  </si>
  <si>
    <t>驻财预[2019]503号</t>
  </si>
  <si>
    <t>提前下达2020年市级水土保持项目补助资金（出山镇小流域治理）</t>
  </si>
  <si>
    <t>驻财预[2019]524号</t>
  </si>
  <si>
    <t>提前下达2020年省级专项扶贫资金</t>
  </si>
  <si>
    <t>提前下达2020年省级财政专项扶贫资金</t>
  </si>
  <si>
    <t>提前下达2020年中央财政服务业发展资金</t>
  </si>
  <si>
    <t>驻财预[2019]557号</t>
  </si>
  <si>
    <t>2019年度限额下达表</t>
  </si>
  <si>
    <t>地区编码</t>
  </si>
  <si>
    <t>地区名称</t>
  </si>
  <si>
    <t>下达日期</t>
  </si>
  <si>
    <t>下达类型</t>
  </si>
  <si>
    <t>债务总限额</t>
  </si>
  <si>
    <t>新增债务限额</t>
  </si>
  <si>
    <t>一般债务总限额</t>
  </si>
  <si>
    <t>专项债务总限额</t>
  </si>
  <si>
    <t>新增一般债务限额</t>
  </si>
  <si>
    <t>其中：新增外债限额</t>
  </si>
  <si>
    <t>新增专项债务限额</t>
  </si>
  <si>
    <t>新增土地储备专项债务限额</t>
  </si>
  <si>
    <t>新增收费公路专项债务限额</t>
  </si>
  <si>
    <t>新增棚改专项债务限额</t>
  </si>
  <si>
    <t>新增其他专项债务限额</t>
  </si>
  <si>
    <t>411721</t>
  </si>
  <si>
    <t>2019-06-04</t>
  </si>
  <si>
    <t>调整</t>
  </si>
  <si>
    <t>2019-01-23</t>
  </si>
  <si>
    <t>分解</t>
  </si>
  <si>
    <t>西平县小计</t>
  </si>
  <si>
    <t>分地区债务余额表</t>
  </si>
  <si>
    <t>截止日期：2019年12月</t>
  </si>
  <si>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</si>
  <si>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</si>
  <si>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</si>
  <si>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</si>
  <si>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</si>
  <si>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</si>
  <si>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</si>
  <si>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</si>
  <si>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 xml:space="preserve">    西平县</t>
  </si>
  <si>
    <t>截止日期：2020年04月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</si>
</sst>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0.00%"/>
    <numFmt numFmtId="178" formatCode="#0.00"/>
    <numFmt numFmtId="179" formatCode="#,##0.00_ "/>
    <numFmt numFmtId="180" formatCode="0.00_);[Red]\(0.00\)"/>
    <numFmt numFmtId="181" formatCode="0.000_);[Red]\(0.000\)"/>
    <numFmt numFmtId="182" formatCode="0.00_ "/>
    <numFmt numFmtId="183" formatCode="0_);[Red]\(0\)"/>
    <numFmt numFmtId="184" formatCode="0_ "/>
    <numFmt numFmtId="185" formatCode="* #,##0.00;* \-#,##0.00;* &quot;&quot;??;@"/>
    <numFmt numFmtId="186" formatCode="0.0_ "/>
  </numFmts>
  <fonts count="64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20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b/>
      <sz val="15"/>
      <name val="微软雅黑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0"/>
      <name val="仿宋_GB2312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color rgb="FFFF0000"/>
      <name val="黑体"/>
      <charset val="134"/>
    </font>
    <font>
      <sz val="10"/>
      <name val="宋体"/>
      <charset val="134"/>
      <scheme val="minor"/>
    </font>
    <font>
      <sz val="14"/>
      <name val="仿宋_GB2312"/>
      <charset val="134"/>
    </font>
    <font>
      <b/>
      <sz val="12"/>
      <name val="黑体"/>
      <charset val="134"/>
    </font>
    <font>
      <sz val="14"/>
      <color rgb="FFFF0000"/>
      <name val="黑体"/>
      <charset val="134"/>
    </font>
    <font>
      <sz val="14"/>
      <color rgb="FFFF0000"/>
      <name val="仿宋_GB2312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黑体"/>
      <charset val="134"/>
    </font>
    <font>
      <b/>
      <sz val="16"/>
      <color theme="1"/>
      <name val="黑体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indexed="10"/>
      <name val="宋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0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ahoma"/>
      <charset val="134"/>
    </font>
  </fonts>
  <fills count="47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  <fill>
      <patternFill patternType="solid">
        <fgColor rgb="FFF4F4F4"/>
        <bgColor rgb="FFF4F4F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6" fillId="2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6" fillId="32" borderId="22" applyNumberFormat="0" applyAlignment="0" applyProtection="0">
      <alignment vertical="center"/>
    </xf>
    <xf numFmtId="0" fontId="48" fillId="32" borderId="19" applyNumberFormat="0" applyAlignment="0" applyProtection="0">
      <alignment vertical="center"/>
    </xf>
    <xf numFmtId="0" fontId="9" fillId="0" borderId="0"/>
    <xf numFmtId="0" fontId="41" fillId="19" borderId="16" applyNumberForma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7" fillId="0" borderId="8">
      <alignment horizontal="center" vertical="center"/>
    </xf>
    <xf numFmtId="0" fontId="40" fillId="28" borderId="0" applyNumberFormat="0" applyBorder="0" applyAlignment="0" applyProtection="0">
      <alignment vertical="center"/>
    </xf>
    <xf numFmtId="0" fontId="7" fillId="0" borderId="0"/>
    <xf numFmtId="0" fontId="40" fillId="1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9" fillId="0" borderId="0"/>
    <xf numFmtId="0" fontId="44" fillId="4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0" fillId="16" borderId="0" applyNumberFormat="0" applyBorder="0" applyAlignment="0" applyProtection="0">
      <alignment vertical="center"/>
    </xf>
    <xf numFmtId="0" fontId="9" fillId="0" borderId="0"/>
    <xf numFmtId="0" fontId="4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59" fillId="0" borderId="0"/>
    <xf numFmtId="0" fontId="9" fillId="0" borderId="0"/>
  </cellStyleXfs>
  <cellXfs count="3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178" fontId="3" fillId="0" borderId="7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 wrapText="1"/>
    </xf>
    <xf numFmtId="4" fontId="7" fillId="5" borderId="8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9" fillId="0" borderId="0" xfId="57" applyFont="1" applyFill="1" applyAlignment="1">
      <alignment horizontal="center" vertical="center" wrapText="1"/>
    </xf>
    <xf numFmtId="0" fontId="10" fillId="0" borderId="0" xfId="57" applyFont="1" applyAlignment="1" applyProtection="1">
      <alignment horizontal="left" vertical="center" wrapText="1"/>
    </xf>
    <xf numFmtId="179" fontId="9" fillId="0" borderId="0" xfId="57" applyNumberFormat="1" applyFont="1" applyFill="1" applyAlignment="1" applyProtection="1">
      <alignment horizontal="center" vertical="center" wrapText="1"/>
    </xf>
    <xf numFmtId="0" fontId="11" fillId="0" borderId="0" xfId="57" applyFont="1" applyFill="1" applyAlignment="1" applyProtection="1">
      <alignment horizontal="center" vertical="center" wrapText="1"/>
    </xf>
    <xf numFmtId="0" fontId="11" fillId="0" borderId="0" xfId="57" applyFont="1" applyFill="1" applyAlignment="1" applyProtection="1">
      <alignment horizontal="center" vertical="center" wrapText="1"/>
      <protection locked="0"/>
    </xf>
    <xf numFmtId="0" fontId="9" fillId="0" borderId="0" xfId="57" applyFont="1" applyAlignment="1" applyProtection="1">
      <alignment horizontal="center" vertical="center" wrapText="1"/>
      <protection locked="0"/>
    </xf>
    <xf numFmtId="0" fontId="9" fillId="0" borderId="0" xfId="57" applyFont="1" applyAlignment="1">
      <alignment horizontal="center" vertical="center" wrapText="1"/>
    </xf>
    <xf numFmtId="0" fontId="10" fillId="0" borderId="9" xfId="57" applyFont="1" applyBorder="1" applyAlignment="1" applyProtection="1">
      <alignment horizontal="left" vertical="center" wrapText="1"/>
    </xf>
    <xf numFmtId="179" fontId="10" fillId="0" borderId="9" xfId="57" applyNumberFormat="1" applyFont="1" applyFill="1" applyBorder="1" applyAlignment="1" applyProtection="1">
      <alignment horizontal="center" vertical="center" wrapText="1"/>
    </xf>
    <xf numFmtId="0" fontId="12" fillId="0" borderId="9" xfId="57" applyFont="1" applyFill="1" applyBorder="1" applyAlignment="1" applyProtection="1">
      <alignment horizontal="center" vertical="center" wrapText="1"/>
    </xf>
    <xf numFmtId="0" fontId="12" fillId="0" borderId="9" xfId="57" applyFont="1" applyFill="1" applyBorder="1" applyAlignment="1" applyProtection="1">
      <alignment horizontal="center" vertical="center" wrapText="1"/>
      <protection locked="0"/>
    </xf>
    <xf numFmtId="179" fontId="13" fillId="0" borderId="9" xfId="57" applyNumberFormat="1" applyFont="1" applyFill="1" applyBorder="1" applyAlignment="1" applyProtection="1">
      <alignment horizontal="center" vertical="center" wrapText="1"/>
    </xf>
    <xf numFmtId="180" fontId="11" fillId="0" borderId="9" xfId="57" applyNumberFormat="1" applyFont="1" applyFill="1" applyBorder="1" applyAlignment="1" applyProtection="1">
      <alignment horizontal="center" vertical="center" wrapText="1"/>
    </xf>
    <xf numFmtId="0" fontId="11" fillId="0" borderId="9" xfId="57" applyFont="1" applyFill="1" applyBorder="1" applyAlignment="1" applyProtection="1">
      <alignment horizontal="center" vertical="center" wrapText="1"/>
      <protection locked="0"/>
    </xf>
    <xf numFmtId="0" fontId="14" fillId="6" borderId="9" xfId="57" applyFont="1" applyFill="1" applyBorder="1" applyAlignment="1" applyProtection="1">
      <alignment horizontal="left" vertical="center" wrapText="1"/>
    </xf>
    <xf numFmtId="179" fontId="13" fillId="7" borderId="9" xfId="57" applyNumberFormat="1" applyFont="1" applyFill="1" applyBorder="1" applyAlignment="1" applyProtection="1">
      <alignment horizontal="center" vertical="center" wrapText="1"/>
    </xf>
    <xf numFmtId="180" fontId="12" fillId="0" borderId="9" xfId="57" applyNumberFormat="1" applyFont="1" applyFill="1" applyBorder="1" applyAlignment="1" applyProtection="1">
      <alignment horizontal="center" vertical="center" wrapText="1"/>
    </xf>
    <xf numFmtId="0" fontId="10" fillId="8" borderId="9" xfId="57" applyFont="1" applyFill="1" applyBorder="1" applyAlignment="1" applyProtection="1">
      <alignment horizontal="left" vertical="center" wrapText="1"/>
    </xf>
    <xf numFmtId="179" fontId="9" fillId="8" borderId="9" xfId="57" applyNumberFormat="1" applyFont="1" applyFill="1" applyBorder="1" applyAlignment="1" applyProtection="1">
      <alignment horizontal="center" vertical="center" wrapText="1"/>
    </xf>
    <xf numFmtId="179" fontId="9" fillId="0" borderId="9" xfId="57" applyNumberFormat="1" applyFont="1" applyFill="1" applyBorder="1" applyAlignment="1" applyProtection="1">
      <alignment horizontal="center" vertical="center" wrapText="1"/>
    </xf>
    <xf numFmtId="0" fontId="11" fillId="0" borderId="9" xfId="57" applyFont="1" applyFill="1" applyBorder="1" applyAlignment="1" applyProtection="1">
      <alignment horizontal="center" vertical="center" wrapText="1"/>
    </xf>
    <xf numFmtId="0" fontId="15" fillId="0" borderId="9" xfId="57" applyFont="1" applyFill="1" applyBorder="1" applyAlignment="1" applyProtection="1">
      <alignment horizontal="center" vertical="center" wrapText="1"/>
    </xf>
    <xf numFmtId="0" fontId="15" fillId="0" borderId="9" xfId="57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wrapText="1"/>
    </xf>
    <xf numFmtId="181" fontId="9" fillId="0" borderId="9" xfId="0" applyNumberFormat="1" applyFont="1" applyFill="1" applyBorder="1" applyAlignment="1" applyProtection="1"/>
    <xf numFmtId="1" fontId="11" fillId="0" borderId="9" xfId="57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wrapText="1"/>
    </xf>
    <xf numFmtId="0" fontId="16" fillId="0" borderId="9" xfId="57" applyFont="1" applyFill="1" applyBorder="1" applyAlignment="1" applyProtection="1">
      <alignment horizontal="center" vertical="center" wrapText="1"/>
    </xf>
    <xf numFmtId="0" fontId="16" fillId="0" borderId="9" xfId="57" applyFont="1" applyFill="1" applyBorder="1" applyAlignment="1" applyProtection="1">
      <alignment horizontal="center" vertical="center" wrapText="1"/>
      <protection locked="0"/>
    </xf>
    <xf numFmtId="0" fontId="11" fillId="0" borderId="9" xfId="57" applyFont="1" applyFill="1" applyBorder="1" applyAlignment="1" applyProtection="1">
      <alignment horizontal="left" vertical="center" wrapText="1"/>
    </xf>
    <xf numFmtId="181" fontId="17" fillId="0" borderId="9" xfId="57" applyNumberFormat="1" applyFont="1" applyFill="1" applyBorder="1" applyAlignment="1" applyProtection="1">
      <alignment vertical="center" wrapText="1"/>
    </xf>
    <xf numFmtId="0" fontId="11" fillId="0" borderId="9" xfId="57" applyFont="1" applyFill="1" applyBorder="1" applyAlignment="1" applyProtection="1">
      <alignment vertical="center" wrapText="1"/>
    </xf>
    <xf numFmtId="181" fontId="13" fillId="0" borderId="9" xfId="57" applyNumberFormat="1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1" fontId="11" fillId="0" borderId="9" xfId="57" applyNumberFormat="1" applyFont="1" applyFill="1" applyBorder="1" applyAlignment="1" applyProtection="1">
      <alignment horizontal="center" vertical="center" wrapText="1"/>
      <protection locked="0"/>
    </xf>
    <xf numFmtId="181" fontId="9" fillId="0" borderId="9" xfId="57" applyNumberFormat="1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vertical="center" wrapText="1"/>
    </xf>
    <xf numFmtId="0" fontId="12" fillId="0" borderId="9" xfId="57" applyFont="1" applyBorder="1" applyAlignment="1" applyProtection="1">
      <alignment horizontal="left" vertical="center" wrapText="1"/>
    </xf>
    <xf numFmtId="0" fontId="12" fillId="0" borderId="9" xfId="57" applyFont="1" applyFill="1" applyBorder="1" applyAlignment="1" applyProtection="1">
      <alignment horizontal="left" vertical="center" wrapText="1"/>
    </xf>
    <xf numFmtId="0" fontId="10" fillId="9" borderId="9" xfId="57" applyFont="1" applyFill="1" applyBorder="1" applyAlignment="1" applyProtection="1">
      <alignment horizontal="left" vertical="center" wrapText="1"/>
    </xf>
    <xf numFmtId="0" fontId="10" fillId="8" borderId="10" xfId="57" applyFont="1" applyFill="1" applyBorder="1" applyAlignment="1" applyProtection="1">
      <alignment horizontal="left" vertical="center" wrapText="1"/>
    </xf>
    <xf numFmtId="0" fontId="10" fillId="0" borderId="10" xfId="57" applyFont="1" applyBorder="1" applyAlignment="1" applyProtection="1">
      <alignment horizontal="left" vertical="center" wrapText="1"/>
    </xf>
    <xf numFmtId="181" fontId="13" fillId="0" borderId="9" xfId="57" applyNumberFormat="1" applyFont="1" applyFill="1" applyBorder="1" applyAlignment="1" applyProtection="1">
      <alignment horizontal="center" vertical="center" wrapText="1"/>
    </xf>
    <xf numFmtId="0" fontId="10" fillId="0" borderId="9" xfId="57" applyFont="1" applyFill="1" applyBorder="1" applyAlignment="1" applyProtection="1">
      <alignment horizontal="left" vertical="center" wrapText="1"/>
    </xf>
    <xf numFmtId="0" fontId="9" fillId="0" borderId="9" xfId="57" applyFont="1" applyBorder="1" applyAlignment="1" applyProtection="1">
      <alignment horizontal="center" vertical="center" wrapText="1"/>
    </xf>
    <xf numFmtId="0" fontId="9" fillId="0" borderId="9" xfId="57" applyFont="1" applyBorder="1" applyAlignment="1" applyProtection="1">
      <alignment horizontal="center" vertical="center" wrapText="1"/>
      <protection locked="0"/>
    </xf>
    <xf numFmtId="0" fontId="18" fillId="8" borderId="9" xfId="57" applyFont="1" applyFill="1" applyBorder="1" applyAlignment="1">
      <alignment horizontal="left" vertical="center" wrapText="1"/>
    </xf>
    <xf numFmtId="180" fontId="13" fillId="0" borderId="9" xfId="57" applyNumberFormat="1" applyFont="1" applyFill="1" applyBorder="1" applyAlignment="1">
      <alignment horizontal="center" vertical="center" wrapText="1"/>
    </xf>
    <xf numFmtId="0" fontId="11" fillId="0" borderId="9" xfId="57" applyFont="1" applyFill="1" applyBorder="1" applyAlignment="1">
      <alignment horizontal="center" vertical="center" wrapText="1"/>
    </xf>
    <xf numFmtId="0" fontId="11" fillId="0" borderId="0" xfId="57" applyFont="1" applyFill="1" applyBorder="1" applyAlignment="1">
      <alignment horizontal="center" vertical="center" wrapText="1"/>
    </xf>
    <xf numFmtId="0" fontId="10" fillId="0" borderId="9" xfId="57" applyFont="1" applyBorder="1" applyAlignment="1">
      <alignment horizontal="left" vertical="center" wrapText="1"/>
    </xf>
    <xf numFmtId="0" fontId="9" fillId="0" borderId="9" xfId="0" applyFont="1" applyFill="1" applyBorder="1" applyAlignment="1">
      <alignment wrapText="1"/>
    </xf>
    <xf numFmtId="181" fontId="9" fillId="0" borderId="9" xfId="0" applyNumberFormat="1" applyFont="1" applyFill="1" applyBorder="1" applyAlignment="1">
      <alignment horizontal="right"/>
    </xf>
    <xf numFmtId="0" fontId="11" fillId="0" borderId="9" xfId="0" applyFont="1" applyFill="1" applyBorder="1" applyAlignment="1">
      <alignment wrapText="1"/>
    </xf>
    <xf numFmtId="0" fontId="19" fillId="0" borderId="9" xfId="57" applyFont="1" applyBorder="1" applyAlignment="1" applyProtection="1">
      <alignment horizontal="left" vertical="center" wrapText="1"/>
    </xf>
    <xf numFmtId="0" fontId="11" fillId="0" borderId="0" xfId="57" applyFont="1" applyFill="1" applyBorder="1" applyAlignment="1" applyProtection="1">
      <alignment vertical="center" wrapText="1"/>
    </xf>
    <xf numFmtId="0" fontId="16" fillId="0" borderId="0" xfId="57" applyFont="1" applyFill="1" applyBorder="1" applyAlignment="1" applyProtection="1">
      <alignment horizontal="center" vertical="center" wrapText="1"/>
    </xf>
    <xf numFmtId="179" fontId="13" fillId="8" borderId="9" xfId="57" applyNumberFormat="1" applyFont="1" applyFill="1" applyBorder="1" applyAlignment="1" applyProtection="1">
      <alignment horizontal="center" vertical="center" wrapText="1"/>
    </xf>
    <xf numFmtId="0" fontId="20" fillId="8" borderId="11" xfId="60" applyFont="1" applyFill="1" applyBorder="1" applyAlignment="1" applyProtection="1">
      <alignment shrinkToFit="1"/>
    </xf>
    <xf numFmtId="0" fontId="20" fillId="0" borderId="11" xfId="60" applyFont="1" applyFill="1" applyBorder="1" applyAlignment="1" applyProtection="1">
      <alignment shrinkToFit="1"/>
    </xf>
    <xf numFmtId="0" fontId="18" fillId="6" borderId="9" xfId="57" applyFont="1" applyFill="1" applyBorder="1" applyAlignment="1">
      <alignment horizontal="left" vertical="center" wrapText="1"/>
    </xf>
    <xf numFmtId="179" fontId="13" fillId="6" borderId="9" xfId="57" applyNumberFormat="1" applyFont="1" applyFill="1" applyBorder="1" applyAlignment="1">
      <alignment horizontal="center" vertical="center" wrapText="1"/>
    </xf>
    <xf numFmtId="179" fontId="13" fillId="8" borderId="9" xfId="57" applyNumberFormat="1" applyFont="1" applyFill="1" applyBorder="1" applyAlignment="1">
      <alignment horizontal="center" vertical="center" wrapText="1"/>
    </xf>
    <xf numFmtId="0" fontId="10" fillId="0" borderId="9" xfId="57" applyFont="1" applyFill="1" applyBorder="1" applyAlignment="1">
      <alignment horizontal="left" vertical="center" wrapText="1"/>
    </xf>
    <xf numFmtId="179" fontId="13" fillId="0" borderId="9" xfId="57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8" borderId="0" xfId="57" applyFont="1" applyFill="1" applyAlignment="1">
      <alignment horizontal="center" vertical="center" wrapText="1"/>
    </xf>
    <xf numFmtId="0" fontId="8" fillId="8" borderId="0" xfId="56" applyFont="1" applyFill="1" applyAlignment="1">
      <alignment horizontal="center" vertical="center"/>
    </xf>
    <xf numFmtId="0" fontId="8" fillId="0" borderId="0" xfId="56" applyFont="1" applyFill="1" applyAlignment="1">
      <alignment horizontal="center" vertical="center"/>
    </xf>
    <xf numFmtId="0" fontId="10" fillId="0" borderId="0" xfId="57" applyFont="1" applyAlignment="1">
      <alignment horizontal="left" vertical="center" wrapText="1"/>
    </xf>
    <xf numFmtId="179" fontId="13" fillId="0" borderId="0" xfId="57" applyNumberFormat="1" applyFont="1" applyFill="1" applyAlignment="1">
      <alignment horizontal="center" vertical="center" wrapText="1"/>
    </xf>
    <xf numFmtId="0" fontId="11" fillId="0" borderId="0" xfId="57" applyFont="1" applyFill="1" applyAlignment="1">
      <alignment horizontal="center" vertical="center" wrapText="1"/>
    </xf>
    <xf numFmtId="179" fontId="21" fillId="0" borderId="9" xfId="57" applyNumberFormat="1" applyFont="1" applyFill="1" applyBorder="1" applyAlignment="1">
      <alignment horizontal="center" vertical="center" wrapText="1"/>
    </xf>
    <xf numFmtId="0" fontId="12" fillId="0" borderId="9" xfId="57" applyFont="1" applyFill="1" applyBorder="1" applyAlignment="1">
      <alignment horizontal="center" vertical="center" wrapText="1"/>
    </xf>
    <xf numFmtId="180" fontId="11" fillId="0" borderId="9" xfId="57" applyNumberFormat="1" applyFont="1" applyFill="1" applyBorder="1" applyAlignment="1">
      <alignment horizontal="center" vertical="center" wrapText="1"/>
    </xf>
    <xf numFmtId="0" fontId="9" fillId="10" borderId="0" xfId="57" applyFont="1" applyFill="1" applyAlignment="1">
      <alignment horizontal="center" vertical="center" wrapText="1"/>
    </xf>
    <xf numFmtId="0" fontId="14" fillId="6" borderId="9" xfId="57" applyFont="1" applyFill="1" applyBorder="1" applyAlignment="1">
      <alignment horizontal="left" vertical="center" wrapText="1"/>
    </xf>
    <xf numFmtId="180" fontId="12" fillId="0" borderId="9" xfId="57" applyNumberFormat="1" applyFont="1" applyFill="1" applyBorder="1" applyAlignment="1">
      <alignment horizontal="center" vertical="center" wrapText="1"/>
    </xf>
    <xf numFmtId="0" fontId="10" fillId="8" borderId="9" xfId="57" applyFont="1" applyFill="1" applyBorder="1" applyAlignment="1">
      <alignment horizontal="left" vertical="center" wrapText="1"/>
    </xf>
    <xf numFmtId="0" fontId="15" fillId="0" borderId="9" xfId="57" applyFont="1" applyFill="1" applyBorder="1" applyAlignment="1">
      <alignment horizontal="center" vertical="center" wrapText="1"/>
    </xf>
    <xf numFmtId="0" fontId="9" fillId="0" borderId="9" xfId="57" applyFont="1" applyBorder="1" applyAlignment="1">
      <alignment horizontal="left" vertical="center" wrapText="1"/>
    </xf>
    <xf numFmtId="179" fontId="13" fillId="0" borderId="9" xfId="57" applyNumberFormat="1" applyFont="1" applyFill="1" applyBorder="1" applyAlignment="1">
      <alignment horizontal="right" vertical="center" wrapText="1"/>
    </xf>
    <xf numFmtId="0" fontId="11" fillId="0" borderId="9" xfId="57" applyFont="1" applyFill="1" applyBorder="1" applyAlignment="1">
      <alignment horizontal="left" vertical="center" wrapText="1"/>
    </xf>
    <xf numFmtId="1" fontId="11" fillId="0" borderId="9" xfId="57" applyNumberFormat="1" applyFont="1" applyFill="1" applyBorder="1" applyAlignment="1">
      <alignment horizontal="center" vertical="center" wrapText="1"/>
    </xf>
    <xf numFmtId="0" fontId="9" fillId="0" borderId="9" xfId="57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6" fillId="0" borderId="9" xfId="57" applyFont="1" applyFill="1" applyBorder="1" applyAlignment="1">
      <alignment horizontal="center" vertical="center" wrapText="1"/>
    </xf>
    <xf numFmtId="0" fontId="11" fillId="7" borderId="9" xfId="0" applyFont="1" applyFill="1" applyBorder="1" applyAlignment="1" applyProtection="1">
      <alignment wrapText="1"/>
    </xf>
    <xf numFmtId="181" fontId="9" fillId="7" borderId="9" xfId="57" applyNumberFormat="1" applyFont="1" applyFill="1" applyBorder="1" applyAlignment="1" applyProtection="1">
      <alignment vertical="center" wrapText="1"/>
    </xf>
    <xf numFmtId="1" fontId="11" fillId="7" borderId="9" xfId="57" applyNumberFormat="1" applyFont="1" applyFill="1" applyBorder="1" applyAlignment="1" applyProtection="1">
      <alignment horizontal="center" vertical="center" wrapText="1"/>
    </xf>
    <xf numFmtId="181" fontId="13" fillId="0" borderId="9" xfId="0" applyNumberFormat="1" applyFont="1" applyFill="1" applyBorder="1" applyAlignment="1" applyProtection="1">
      <alignment vertical="center" wrapText="1"/>
    </xf>
    <xf numFmtId="0" fontId="22" fillId="6" borderId="9" xfId="57" applyFont="1" applyFill="1" applyBorder="1" applyAlignment="1">
      <alignment horizontal="left" vertical="center" wrapText="1"/>
    </xf>
    <xf numFmtId="0" fontId="11" fillId="0" borderId="9" xfId="57" applyFont="1" applyBorder="1" applyAlignment="1" applyProtection="1">
      <alignment horizontal="left" vertical="center" wrapText="1"/>
    </xf>
    <xf numFmtId="0" fontId="10" fillId="9" borderId="9" xfId="57" applyFont="1" applyFill="1" applyBorder="1" applyAlignment="1">
      <alignment horizontal="left" vertical="center" wrapText="1"/>
    </xf>
    <xf numFmtId="0" fontId="10" fillId="8" borderId="10" xfId="57" applyFont="1" applyFill="1" applyBorder="1" applyAlignment="1">
      <alignment horizontal="left" vertical="center" wrapText="1"/>
    </xf>
    <xf numFmtId="0" fontId="10" fillId="0" borderId="10" xfId="57" applyFont="1" applyBorder="1" applyAlignment="1">
      <alignment horizontal="left" vertical="center" wrapText="1"/>
    </xf>
    <xf numFmtId="0" fontId="11" fillId="8" borderId="9" xfId="57" applyFont="1" applyFill="1" applyBorder="1" applyAlignment="1" applyProtection="1">
      <alignment vertical="center" wrapText="1"/>
    </xf>
    <xf numFmtId="0" fontId="8" fillId="0" borderId="9" xfId="57" applyFont="1" applyFill="1" applyBorder="1" applyAlignment="1">
      <alignment horizontal="left" vertical="center" wrapText="1"/>
    </xf>
    <xf numFmtId="0" fontId="8" fillId="0" borderId="9" xfId="57" applyFont="1" applyFill="1" applyBorder="1" applyAlignment="1">
      <alignment horizontal="left" vertical="center"/>
    </xf>
    <xf numFmtId="0" fontId="11" fillId="7" borderId="9" xfId="57" applyFont="1" applyFill="1" applyBorder="1" applyAlignment="1">
      <alignment horizontal="center" vertical="center"/>
    </xf>
    <xf numFmtId="1" fontId="11" fillId="0" borderId="0" xfId="57" applyNumberFormat="1" applyFont="1" applyFill="1" applyBorder="1" applyAlignment="1" applyProtection="1">
      <alignment horizontal="center" vertical="center" wrapText="1"/>
    </xf>
    <xf numFmtId="0" fontId="11" fillId="0" borderId="0" xfId="57" applyFont="1" applyFill="1" applyBorder="1" applyAlignment="1">
      <alignment horizontal="left" vertical="center" wrapText="1"/>
    </xf>
    <xf numFmtId="1" fontId="11" fillId="0" borderId="0" xfId="57" applyNumberFormat="1" applyFont="1" applyFill="1" applyBorder="1" applyAlignment="1">
      <alignment horizontal="center" vertical="center" wrapText="1"/>
    </xf>
    <xf numFmtId="0" fontId="16" fillId="0" borderId="9" xfId="57" applyFont="1" applyBorder="1" applyAlignment="1" applyProtection="1">
      <alignment horizontal="left" vertical="center" wrapText="1"/>
    </xf>
    <xf numFmtId="0" fontId="16" fillId="0" borderId="0" xfId="57" applyFont="1" applyFill="1" applyBorder="1" applyAlignment="1">
      <alignment horizontal="center" vertical="center" wrapText="1"/>
    </xf>
    <xf numFmtId="0" fontId="23" fillId="8" borderId="11" xfId="60" applyFont="1" applyFill="1" applyBorder="1" applyAlignment="1">
      <alignment shrinkToFit="1"/>
    </xf>
    <xf numFmtId="0" fontId="20" fillId="0" borderId="11" xfId="60" applyFont="1" applyFill="1" applyBorder="1" applyAlignment="1">
      <alignment shrinkToFit="1"/>
    </xf>
    <xf numFmtId="0" fontId="20" fillId="8" borderId="11" xfId="60" applyFont="1" applyFill="1" applyBorder="1" applyAlignment="1">
      <alignment shrinkToFit="1"/>
    </xf>
    <xf numFmtId="0" fontId="8" fillId="7" borderId="9" xfId="57" applyFont="1" applyFill="1" applyBorder="1" applyAlignment="1">
      <alignment horizontal="center" vertical="center" wrapText="1"/>
    </xf>
    <xf numFmtId="179" fontId="13" fillId="7" borderId="9" xfId="0" applyNumberFormat="1" applyFont="1" applyFill="1" applyBorder="1" applyAlignment="1">
      <alignment horizontal="right" vertical="center" wrapText="1"/>
    </xf>
    <xf numFmtId="0" fontId="8" fillId="7" borderId="9" xfId="57" applyFont="1" applyFill="1" applyBorder="1" applyAlignment="1">
      <alignment horizontal="left" vertical="center" wrapText="1"/>
    </xf>
    <xf numFmtId="0" fontId="11" fillId="7" borderId="9" xfId="56" applyFont="1" applyFill="1" applyBorder="1" applyAlignment="1">
      <alignment horizontal="center" vertical="center"/>
    </xf>
    <xf numFmtId="0" fontId="8" fillId="8" borderId="9" xfId="57" applyFont="1" applyFill="1" applyBorder="1" applyAlignment="1">
      <alignment horizontal="center" vertical="center" wrapText="1"/>
    </xf>
    <xf numFmtId="179" fontId="13" fillId="8" borderId="9" xfId="0" applyNumberFormat="1" applyFont="1" applyFill="1" applyBorder="1" applyAlignment="1">
      <alignment horizontal="right" vertical="center" wrapText="1"/>
    </xf>
    <xf numFmtId="0" fontId="8" fillId="8" borderId="9" xfId="57" applyFont="1" applyFill="1" applyBorder="1" applyAlignment="1">
      <alignment horizontal="left" vertical="center" wrapText="1"/>
    </xf>
    <xf numFmtId="0" fontId="11" fillId="8" borderId="9" xfId="56" applyFont="1" applyFill="1" applyBorder="1" applyAlignment="1">
      <alignment horizontal="center" vertical="center"/>
    </xf>
    <xf numFmtId="0" fontId="11" fillId="7" borderId="9" xfId="60" applyFont="1" applyFill="1" applyBorder="1" applyAlignment="1">
      <alignment horizontal="center" vertical="center"/>
    </xf>
    <xf numFmtId="0" fontId="8" fillId="7" borderId="9" xfId="56" applyFont="1" applyFill="1" applyBorder="1" applyAlignment="1">
      <alignment horizontal="center" vertical="center"/>
    </xf>
    <xf numFmtId="0" fontId="8" fillId="7" borderId="9" xfId="56" applyFont="1" applyFill="1" applyBorder="1" applyAlignment="1">
      <alignment horizontal="left" vertical="center"/>
    </xf>
    <xf numFmtId="182" fontId="11" fillId="7" borderId="9" xfId="54" applyNumberFormat="1" applyFont="1" applyFill="1" applyBorder="1" applyAlignment="1">
      <alignment horizontal="left" wrapText="1"/>
    </xf>
    <xf numFmtId="182" fontId="11" fillId="7" borderId="9" xfId="56" applyNumberFormat="1" applyFont="1" applyFill="1" applyBorder="1" applyAlignment="1">
      <alignment horizontal="center" vertical="center"/>
    </xf>
    <xf numFmtId="1" fontId="11" fillId="7" borderId="9" xfId="57" applyNumberFormat="1" applyFont="1" applyFill="1" applyBorder="1" applyAlignment="1">
      <alignment horizontal="center" vertical="center" wrapText="1"/>
    </xf>
    <xf numFmtId="182" fontId="24" fillId="8" borderId="9" xfId="54" applyNumberFormat="1" applyFont="1" applyFill="1" applyBorder="1" applyAlignment="1">
      <alignment horizontal="left" wrapText="1"/>
    </xf>
    <xf numFmtId="182" fontId="11" fillId="8" borderId="9" xfId="56" applyNumberFormat="1" applyFont="1" applyFill="1" applyBorder="1" applyAlignment="1">
      <alignment horizontal="center" vertical="center"/>
    </xf>
    <xf numFmtId="1" fontId="11" fillId="8" borderId="9" xfId="57" applyNumberFormat="1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left"/>
    </xf>
    <xf numFmtId="182" fontId="24" fillId="7" borderId="9" xfId="54" applyNumberFormat="1" applyFont="1" applyFill="1" applyBorder="1" applyAlignment="1">
      <alignment horizontal="left" wrapText="1"/>
    </xf>
    <xf numFmtId="182" fontId="11" fillId="8" borderId="9" xfId="54" applyNumberFormat="1" applyFont="1" applyFill="1" applyBorder="1" applyAlignment="1">
      <alignment horizontal="left" wrapText="1"/>
    </xf>
    <xf numFmtId="184" fontId="11" fillId="7" borderId="9" xfId="57" applyNumberFormat="1" applyFont="1" applyFill="1" applyBorder="1" applyAlignment="1">
      <alignment horizontal="center" vertical="center" wrapText="1"/>
    </xf>
    <xf numFmtId="0" fontId="11" fillId="7" borderId="9" xfId="57" applyFont="1" applyFill="1" applyBorder="1" applyAlignment="1">
      <alignment horizontal="center" vertical="center" wrapText="1"/>
    </xf>
    <xf numFmtId="182" fontId="8" fillId="7" borderId="9" xfId="54" applyNumberFormat="1" applyFont="1" applyFill="1" applyBorder="1" applyAlignment="1">
      <alignment horizontal="left" vertical="center" wrapText="1"/>
    </xf>
    <xf numFmtId="179" fontId="13" fillId="7" borderId="9" xfId="57" applyNumberFormat="1" applyFont="1" applyFill="1" applyBorder="1" applyAlignment="1">
      <alignment horizontal="center" vertical="center" wrapText="1"/>
    </xf>
    <xf numFmtId="182" fontId="11" fillId="7" borderId="9" xfId="0" applyNumberFormat="1" applyFont="1" applyFill="1" applyBorder="1" applyAlignment="1">
      <alignment horizontal="center" vertical="center" wrapText="1"/>
    </xf>
    <xf numFmtId="179" fontId="8" fillId="8" borderId="9" xfId="57" applyNumberFormat="1" applyFont="1" applyFill="1" applyBorder="1" applyAlignment="1">
      <alignment horizontal="center" vertical="center" wrapText="1"/>
    </xf>
    <xf numFmtId="0" fontId="8" fillId="8" borderId="9" xfId="56" applyFont="1" applyFill="1" applyBorder="1" applyAlignment="1">
      <alignment horizontal="center" vertical="center"/>
    </xf>
    <xf numFmtId="182" fontId="8" fillId="7" borderId="9" xfId="54" applyNumberFormat="1" applyFont="1" applyFill="1" applyBorder="1" applyAlignment="1">
      <alignment horizontal="left" wrapText="1"/>
    </xf>
    <xf numFmtId="179" fontId="8" fillId="7" borderId="9" xfId="57" applyNumberFormat="1" applyFont="1" applyFill="1" applyBorder="1" applyAlignment="1">
      <alignment horizontal="center" vertical="center"/>
    </xf>
    <xf numFmtId="0" fontId="8" fillId="7" borderId="9" xfId="57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left"/>
    </xf>
    <xf numFmtId="179" fontId="8" fillId="7" borderId="9" xfId="56" applyNumberFormat="1" applyFont="1" applyFill="1" applyBorder="1" applyAlignment="1">
      <alignment horizontal="center" vertical="center"/>
    </xf>
    <xf numFmtId="0" fontId="16" fillId="0" borderId="9" xfId="57" applyFont="1" applyFill="1" applyBorder="1" applyAlignment="1" applyProtection="1">
      <alignment horizontal="left" vertical="center" wrapText="1"/>
    </xf>
    <xf numFmtId="0" fontId="8" fillId="0" borderId="0" xfId="26" applyFont="1" applyFill="1" applyAlignment="1">
      <alignment vertical="center"/>
    </xf>
    <xf numFmtId="0" fontId="8" fillId="0" borderId="0" xfId="26" applyFont="1" applyFill="1" applyAlignment="1">
      <alignment vertical="center" wrapText="1"/>
    </xf>
    <xf numFmtId="0" fontId="8" fillId="0" borderId="0" xfId="26" applyFont="1" applyFill="1" applyAlignment="1">
      <alignment horizontal="center" vertical="center" wrapText="1"/>
    </xf>
    <xf numFmtId="0" fontId="7" fillId="0" borderId="0" xfId="43" applyFont="1" applyFill="1" applyBorder="1" applyAlignment="1">
      <alignment horizontal="center" vertical="center"/>
    </xf>
    <xf numFmtId="0" fontId="9" fillId="0" borderId="0" xfId="43" applyFill="1" applyBorder="1" applyAlignment="1"/>
    <xf numFmtId="0" fontId="10" fillId="0" borderId="0" xfId="59" applyFont="1" applyFill="1" applyAlignment="1">
      <alignment vertical="center"/>
    </xf>
    <xf numFmtId="176" fontId="11" fillId="0" borderId="0" xfId="26" applyNumberFormat="1" applyFont="1" applyFill="1" applyAlignment="1">
      <alignment vertical="center"/>
    </xf>
    <xf numFmtId="0" fontId="26" fillId="0" borderId="0" xfId="26" applyFont="1" applyFill="1" applyAlignment="1">
      <alignment horizontal="center" vertical="center"/>
    </xf>
    <xf numFmtId="176" fontId="12" fillId="0" borderId="0" xfId="26" applyNumberFormat="1" applyFont="1" applyFill="1" applyAlignment="1">
      <alignment vertical="center"/>
    </xf>
    <xf numFmtId="0" fontId="27" fillId="0" borderId="9" xfId="26" applyFont="1" applyFill="1" applyBorder="1" applyAlignment="1">
      <alignment horizontal="center" vertical="center" wrapText="1"/>
    </xf>
    <xf numFmtId="176" fontId="27" fillId="0" borderId="9" xfId="26" applyNumberFormat="1" applyFont="1" applyFill="1" applyBorder="1" applyAlignment="1">
      <alignment horizontal="center" vertical="center" wrapText="1"/>
    </xf>
    <xf numFmtId="176" fontId="7" fillId="0" borderId="9" xfId="26" applyNumberFormat="1" applyFont="1" applyFill="1" applyBorder="1" applyAlignment="1">
      <alignment horizontal="center" vertical="center" wrapText="1"/>
    </xf>
    <xf numFmtId="0" fontId="7" fillId="0" borderId="8" xfId="38" applyFill="1" applyBorder="1" applyAlignment="1">
      <alignment horizontal="center" vertical="center"/>
    </xf>
    <xf numFmtId="0" fontId="7" fillId="7" borderId="8" xfId="38" applyFont="1" applyFill="1" applyBorder="1" applyAlignment="1">
      <alignment horizontal="center" vertical="center"/>
    </xf>
    <xf numFmtId="176" fontId="7" fillId="7" borderId="9" xfId="26" applyNumberFormat="1" applyFont="1" applyFill="1" applyBorder="1" applyAlignment="1">
      <alignment horizontal="center" vertical="center"/>
    </xf>
    <xf numFmtId="0" fontId="7" fillId="0" borderId="8" xfId="38" applyFont="1" applyFill="1" applyBorder="1" applyAlignment="1">
      <alignment horizontal="center" vertical="center"/>
    </xf>
    <xf numFmtId="176" fontId="7" fillId="7" borderId="8" xfId="38" applyNumberFormat="1" applyFont="1" applyFill="1" applyBorder="1" applyAlignment="1">
      <alignment horizontal="center" vertical="center"/>
    </xf>
    <xf numFmtId="176" fontId="7" fillId="7" borderId="9" xfId="0" applyNumberFormat="1" applyFont="1" applyFill="1" applyBorder="1" applyAlignment="1">
      <alignment horizontal="center" vertical="center"/>
    </xf>
    <xf numFmtId="176" fontId="7" fillId="0" borderId="9" xfId="58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" fontId="7" fillId="7" borderId="9" xfId="58" applyNumberFormat="1" applyFont="1" applyFill="1" applyBorder="1" applyAlignment="1">
      <alignment horizontal="center" vertical="center"/>
    </xf>
    <xf numFmtId="0" fontId="7" fillId="7" borderId="9" xfId="58" applyFont="1" applyFill="1" applyBorder="1" applyAlignment="1">
      <alignment horizontal="center" vertical="center"/>
    </xf>
    <xf numFmtId="3" fontId="7" fillId="7" borderId="9" xfId="58" applyNumberFormat="1" applyFont="1" applyFill="1" applyBorder="1" applyAlignment="1">
      <alignment horizontal="center" vertical="center"/>
    </xf>
    <xf numFmtId="0" fontId="7" fillId="0" borderId="9" xfId="43" applyFont="1" applyFill="1" applyBorder="1" applyAlignment="1" applyProtection="1">
      <alignment horizontal="center" vertical="center" wrapText="1"/>
      <protection locked="0"/>
    </xf>
    <xf numFmtId="176" fontId="27" fillId="0" borderId="11" xfId="26" applyNumberFormat="1" applyFont="1" applyFill="1" applyBorder="1" applyAlignment="1">
      <alignment horizontal="center" vertical="center" wrapText="1"/>
    </xf>
    <xf numFmtId="176" fontId="27" fillId="0" borderId="12" xfId="26" applyNumberFormat="1" applyFont="1" applyFill="1" applyBorder="1" applyAlignment="1">
      <alignment horizontal="center" vertical="center" wrapText="1"/>
    </xf>
    <xf numFmtId="176" fontId="11" fillId="0" borderId="13" xfId="26" applyNumberFormat="1" applyFont="1" applyFill="1" applyBorder="1" applyAlignment="1">
      <alignment horizontal="right" vertical="center"/>
    </xf>
    <xf numFmtId="176" fontId="24" fillId="7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185" fontId="11" fillId="0" borderId="0" xfId="51" applyNumberFormat="1" applyFont="1" applyFill="1" applyAlignment="1" applyProtection="1">
      <alignment horizontal="left" vertical="center" wrapText="1"/>
    </xf>
    <xf numFmtId="0" fontId="7" fillId="0" borderId="0" xfId="40" applyAlignment="1">
      <alignment vertical="center"/>
    </xf>
    <xf numFmtId="0" fontId="28" fillId="0" borderId="0" xfId="40" applyNumberFormat="1" applyFont="1" applyFill="1" applyAlignment="1" applyProtection="1">
      <alignment horizontal="center" vertical="center"/>
    </xf>
    <xf numFmtId="0" fontId="11" fillId="0" borderId="13" xfId="40" applyFont="1" applyFill="1" applyBorder="1" applyAlignment="1">
      <alignment horizontal="left" vertical="center"/>
    </xf>
    <xf numFmtId="0" fontId="11" fillId="11" borderId="13" xfId="40" applyFont="1" applyFill="1" applyBorder="1" applyAlignment="1">
      <alignment horizontal="left" vertical="center"/>
    </xf>
    <xf numFmtId="0" fontId="11" fillId="0" borderId="9" xfId="40" applyNumberFormat="1" applyFont="1" applyFill="1" applyBorder="1" applyAlignment="1" applyProtection="1">
      <alignment horizontal="center" vertical="center"/>
    </xf>
    <xf numFmtId="0" fontId="11" fillId="0" borderId="10" xfId="40" applyNumberFormat="1" applyFont="1" applyFill="1" applyBorder="1" applyAlignment="1" applyProtection="1">
      <alignment horizontal="center" vertical="center" wrapText="1"/>
    </xf>
    <xf numFmtId="0" fontId="11" fillId="0" borderId="9" xfId="52" applyFont="1" applyBorder="1" applyAlignment="1">
      <alignment horizontal="center" vertical="center" wrapText="1"/>
    </xf>
    <xf numFmtId="0" fontId="11" fillId="0" borderId="12" xfId="40" applyNumberFormat="1" applyFont="1" applyFill="1" applyBorder="1" applyAlignment="1" applyProtection="1">
      <alignment horizontal="center" vertical="center" wrapText="1"/>
    </xf>
    <xf numFmtId="0" fontId="11" fillId="0" borderId="11" xfId="40" applyFont="1" applyBorder="1" applyAlignment="1">
      <alignment horizontal="center" vertical="center"/>
    </xf>
    <xf numFmtId="0" fontId="11" fillId="0" borderId="11" xfId="40" applyFont="1" applyFill="1" applyBorder="1" applyAlignment="1">
      <alignment horizontal="center" vertical="center"/>
    </xf>
    <xf numFmtId="0" fontId="11" fillId="0" borderId="9" xfId="40" applyFont="1" applyBorder="1" applyAlignment="1">
      <alignment horizontal="center" vertical="center"/>
    </xf>
    <xf numFmtId="49" fontId="11" fillId="0" borderId="10" xfId="40" applyNumberFormat="1" applyFont="1" applyFill="1" applyBorder="1" applyAlignment="1" applyProtection="1">
      <alignment horizontal="left" vertical="center" wrapText="1"/>
    </xf>
    <xf numFmtId="49" fontId="11" fillId="0" borderId="9" xfId="40" applyNumberFormat="1" applyFont="1" applyFill="1" applyBorder="1" applyAlignment="1" applyProtection="1">
      <alignment horizontal="left" vertical="center" wrapText="1"/>
    </xf>
    <xf numFmtId="0" fontId="11" fillId="0" borderId="9" xfId="40" applyNumberFormat="1" applyFont="1" applyFill="1" applyBorder="1" applyAlignment="1" applyProtection="1">
      <alignment horizontal="left" vertical="center" wrapText="1"/>
    </xf>
    <xf numFmtId="176" fontId="11" fillId="0" borderId="9" xfId="40" applyNumberFormat="1" applyFont="1" applyFill="1" applyBorder="1" applyAlignment="1" applyProtection="1">
      <alignment horizontal="right" vertical="center"/>
    </xf>
    <xf numFmtId="0" fontId="9" fillId="12" borderId="0" xfId="0" applyFont="1" applyFill="1" applyBorder="1" applyAlignment="1">
      <alignment vertical="center"/>
    </xf>
    <xf numFmtId="0" fontId="13" fillId="1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8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6" fillId="12" borderId="0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vertical="center"/>
    </xf>
    <xf numFmtId="0" fontId="13" fillId="12" borderId="9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vertical="center"/>
    </xf>
    <xf numFmtId="1" fontId="8" fillId="7" borderId="9" xfId="0" applyNumberFormat="1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184" fontId="8" fillId="12" borderId="9" xfId="0" applyNumberFormat="1" applyFont="1" applyFill="1" applyBorder="1" applyAlignment="1" applyProtection="1">
      <alignment vertical="center"/>
      <protection locked="0"/>
    </xf>
    <xf numFmtId="0" fontId="8" fillId="12" borderId="9" xfId="0" applyFont="1" applyFill="1" applyBorder="1" applyAlignment="1">
      <alignment horizontal="left" vertical="center"/>
    </xf>
    <xf numFmtId="0" fontId="17" fillId="12" borderId="9" xfId="0" applyFont="1" applyFill="1" applyBorder="1" applyAlignment="1">
      <alignment horizontal="distributed" vertical="center"/>
    </xf>
    <xf numFmtId="0" fontId="9" fillId="12" borderId="0" xfId="56" applyFont="1" applyFill="1" applyBorder="1" applyAlignment="1" applyProtection="1">
      <alignment vertical="center"/>
    </xf>
    <xf numFmtId="0" fontId="29" fillId="14" borderId="0" xfId="56" applyFont="1" applyFill="1" applyBorder="1" applyAlignment="1" applyProtection="1">
      <alignment horizontal="left" vertical="center"/>
    </xf>
    <xf numFmtId="0" fontId="10" fillId="12" borderId="0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right" vertical="center"/>
    </xf>
    <xf numFmtId="0" fontId="9" fillId="15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1" fontId="9" fillId="7" borderId="9" xfId="0" applyNumberFormat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184" fontId="8" fillId="12" borderId="9" xfId="0" applyNumberFormat="1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>
      <alignment horizontal="center" vertical="center"/>
    </xf>
    <xf numFmtId="186" fontId="8" fillId="12" borderId="9" xfId="0" applyNumberFormat="1" applyFont="1" applyFill="1" applyBorder="1" applyAlignment="1" applyProtection="1">
      <alignment horizontal="left" vertical="center"/>
      <protection locked="0"/>
    </xf>
    <xf numFmtId="184" fontId="8" fillId="12" borderId="12" xfId="0" applyNumberFormat="1" applyFont="1" applyFill="1" applyBorder="1" applyAlignment="1" applyProtection="1">
      <alignment horizontal="left" vertical="center"/>
      <protection locked="0"/>
    </xf>
    <xf numFmtId="0" fontId="8" fillId="12" borderId="12" xfId="0" applyFont="1" applyFill="1" applyBorder="1" applyAlignment="1">
      <alignment vertical="center"/>
    </xf>
    <xf numFmtId="186" fontId="9" fillId="7" borderId="10" xfId="0" applyNumberFormat="1" applyFont="1" applyFill="1" applyBorder="1" applyAlignment="1" applyProtection="1">
      <alignment horizontal="center" vertical="center"/>
      <protection locked="0"/>
    </xf>
    <xf numFmtId="184" fontId="9" fillId="7" borderId="10" xfId="0" applyNumberFormat="1" applyFont="1" applyFill="1" applyBorder="1" applyAlignment="1" applyProtection="1">
      <alignment horizontal="center" vertical="center"/>
      <protection locked="0"/>
    </xf>
    <xf numFmtId="0" fontId="9" fillId="13" borderId="0" xfId="0" applyFont="1" applyFill="1" applyBorder="1" applyAlignment="1">
      <alignment vertical="center"/>
    </xf>
    <xf numFmtId="0" fontId="9" fillId="7" borderId="10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17" fillId="0" borderId="9" xfId="56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30" fillId="12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1" fontId="8" fillId="7" borderId="9" xfId="0" applyNumberFormat="1" applyFont="1" applyFill="1" applyBorder="1" applyAlignment="1" applyProtection="1">
      <alignment horizontal="center" vertical="center"/>
      <protection locked="0"/>
    </xf>
    <xf numFmtId="1" fontId="17" fillId="0" borderId="9" xfId="0" applyNumberFormat="1" applyFont="1" applyFill="1" applyBorder="1" applyAlignment="1" applyProtection="1">
      <alignment vertical="center"/>
      <protection locked="0"/>
    </xf>
    <xf numFmtId="1" fontId="8" fillId="0" borderId="9" xfId="0" applyNumberFormat="1" applyFont="1" applyFill="1" applyBorder="1" applyAlignment="1" applyProtection="1">
      <alignment horizontal="left" vertical="center"/>
      <protection locked="0"/>
    </xf>
    <xf numFmtId="1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1" fontId="8" fillId="0" borderId="9" xfId="0" applyNumberFormat="1" applyFont="1" applyFill="1" applyBorder="1" applyAlignment="1" applyProtection="1">
      <alignment vertical="center"/>
      <protection locked="0"/>
    </xf>
    <xf numFmtId="0" fontId="8" fillId="0" borderId="9" xfId="0" applyNumberFormat="1" applyFont="1" applyFill="1" applyBorder="1" applyAlignment="1" applyProtection="1">
      <alignment vertical="center"/>
      <protection locked="0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3" fontId="8" fillId="0" borderId="9" xfId="0" applyNumberFormat="1" applyFont="1" applyFill="1" applyBorder="1" applyAlignment="1" applyProtection="1">
      <alignment vertical="center"/>
      <protection locked="0"/>
    </xf>
    <xf numFmtId="3" fontId="8" fillId="0" borderId="9" xfId="0" applyNumberFormat="1" applyFont="1" applyFill="1" applyBorder="1" applyAlignment="1" applyProtection="1">
      <alignment horizontal="center" vertical="center"/>
      <protection locked="0"/>
    </xf>
    <xf numFmtId="3" fontId="8" fillId="8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vertical="center" wrapText="1"/>
      <protection locked="0"/>
    </xf>
    <xf numFmtId="3" fontId="8" fillId="0" borderId="9" xfId="0" applyNumberFormat="1" applyFont="1" applyFill="1" applyBorder="1" applyAlignment="1" applyProtection="1">
      <alignment horizontal="center" vertical="center"/>
    </xf>
    <xf numFmtId="1" fontId="31" fillId="12" borderId="9" xfId="0" applyNumberFormat="1" applyFont="1" applyFill="1" applyBorder="1" applyAlignment="1" applyProtection="1">
      <alignment horizontal="center" vertical="center"/>
      <protection locked="0"/>
    </xf>
    <xf numFmtId="0" fontId="31" fillId="12" borderId="9" xfId="0" applyFont="1" applyFill="1" applyBorder="1" applyAlignment="1" applyProtection="1">
      <alignment horizontal="center"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" fontId="8" fillId="0" borderId="14" xfId="0" applyNumberFormat="1" applyFont="1" applyFill="1" applyBorder="1" applyAlignment="1" applyProtection="1">
      <alignment horizontal="center" vertical="center"/>
      <protection locked="0"/>
    </xf>
    <xf numFmtId="1" fontId="8" fillId="0" borderId="12" xfId="0" applyNumberFormat="1" applyFont="1" applyFill="1" applyBorder="1" applyAlignment="1" applyProtection="1">
      <alignment horizontal="left" vertical="center"/>
      <protection locked="0"/>
    </xf>
    <xf numFmtId="1" fontId="8" fillId="12" borderId="9" xfId="0" applyNumberFormat="1" applyFont="1" applyFill="1" applyBorder="1" applyAlignment="1" applyProtection="1">
      <alignment vertical="center"/>
      <protection locked="0"/>
    </xf>
    <xf numFmtId="0" fontId="8" fillId="8" borderId="9" xfId="0" applyFont="1" applyFill="1" applyBorder="1" applyAlignment="1" applyProtection="1">
      <alignment horizontal="center" vertical="center"/>
      <protection locked="0"/>
    </xf>
    <xf numFmtId="0" fontId="32" fillId="0" borderId="9" xfId="0" applyFont="1" applyFill="1" applyBorder="1" applyAlignment="1" applyProtection="1">
      <alignment horizontal="left" vertical="center" wrapText="1"/>
      <protection locked="0"/>
    </xf>
    <xf numFmtId="0" fontId="17" fillId="0" borderId="9" xfId="0" applyFont="1" applyFill="1" applyBorder="1" applyAlignment="1" applyProtection="1">
      <alignment horizontal="distributed" vertical="center"/>
      <protection locked="0"/>
    </xf>
    <xf numFmtId="0" fontId="9" fillId="15" borderId="0" xfId="0" applyFont="1" applyFill="1" applyBorder="1" applyAlignment="1" applyProtection="1">
      <alignment vertical="center"/>
      <protection locked="0"/>
    </xf>
    <xf numFmtId="0" fontId="0" fillId="0" borderId="0" xfId="56" applyFont="1" applyFill="1" applyAlignment="1">
      <alignment vertical="center"/>
    </xf>
    <xf numFmtId="0" fontId="33" fillId="0" borderId="0" xfId="56" applyFont="1" applyFill="1" applyAlignment="1">
      <alignment vertical="center"/>
    </xf>
    <xf numFmtId="0" fontId="30" fillId="0" borderId="0" xfId="43" applyFont="1" applyFill="1" applyAlignment="1">
      <alignment vertical="center"/>
    </xf>
    <xf numFmtId="0" fontId="31" fillId="0" borderId="0" xfId="43" applyNumberFormat="1" applyFont="1"/>
    <xf numFmtId="0" fontId="30" fillId="12" borderId="0" xfId="43" applyFont="1" applyFill="1" applyAlignment="1">
      <alignment vertical="center"/>
    </xf>
    <xf numFmtId="0" fontId="34" fillId="0" borderId="0" xfId="56" applyFont="1" applyFill="1" applyAlignment="1">
      <alignment horizontal="center" vertical="center"/>
    </xf>
    <xf numFmtId="0" fontId="35" fillId="0" borderId="0" xfId="56" applyFont="1" applyFill="1" applyAlignment="1">
      <alignment horizontal="center" vertical="center"/>
    </xf>
    <xf numFmtId="0" fontId="36" fillId="0" borderId="0" xfId="56" applyFont="1" applyFill="1" applyAlignment="1">
      <alignment horizontal="left" vertical="center"/>
    </xf>
    <xf numFmtId="0" fontId="36" fillId="0" borderId="0" xfId="56" applyFont="1" applyFill="1" applyAlignment="1">
      <alignment vertical="center"/>
    </xf>
    <xf numFmtId="0" fontId="36" fillId="0" borderId="0" xfId="56" applyFont="1" applyFill="1" applyAlignment="1">
      <alignment horizontal="right" vertical="center"/>
    </xf>
    <xf numFmtId="0" fontId="37" fillId="0" borderId="9" xfId="43" applyFont="1" applyFill="1" applyBorder="1" applyAlignment="1">
      <alignment horizontal="center" vertical="center"/>
    </xf>
    <xf numFmtId="0" fontId="37" fillId="0" borderId="9" xfId="43" applyFont="1" applyFill="1" applyBorder="1" applyAlignment="1">
      <alignment horizontal="center" vertical="center" wrapText="1"/>
    </xf>
    <xf numFmtId="0" fontId="37" fillId="0" borderId="9" xfId="56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/>
    </xf>
    <xf numFmtId="176" fontId="31" fillId="0" borderId="9" xfId="43" applyNumberFormat="1" applyFont="1" applyFill="1" applyBorder="1" applyAlignment="1">
      <alignment horizontal="center" vertical="center"/>
    </xf>
    <xf numFmtId="183" fontId="8" fillId="0" borderId="9" xfId="0" applyNumberFormat="1" applyFont="1" applyFill="1" applyBorder="1" applyAlignment="1">
      <alignment horizontal="center" vertical="center"/>
    </xf>
    <xf numFmtId="186" fontId="31" fillId="0" borderId="9" xfId="43" applyNumberFormat="1" applyFont="1" applyFill="1" applyBorder="1" applyAlignment="1">
      <alignment horizontal="center" vertical="center"/>
    </xf>
    <xf numFmtId="49" fontId="31" fillId="0" borderId="0" xfId="43" applyNumberFormat="1" applyFont="1"/>
    <xf numFmtId="0" fontId="30" fillId="0" borderId="0" xfId="43" applyFont="1"/>
    <xf numFmtId="184" fontId="8" fillId="0" borderId="9" xfId="0" applyNumberFormat="1" applyFont="1" applyFill="1" applyBorder="1" applyAlignment="1" applyProtection="1">
      <alignment horizontal="left" vertical="center"/>
      <protection locked="0"/>
    </xf>
    <xf numFmtId="186" fontId="8" fillId="0" borderId="9" xfId="0" applyNumberFormat="1" applyFont="1" applyFill="1" applyBorder="1" applyAlignment="1" applyProtection="1">
      <alignment horizontal="left" vertical="center"/>
      <protection locked="0"/>
    </xf>
    <xf numFmtId="176" fontId="30" fillId="12" borderId="0" xfId="43" applyNumberFormat="1" applyFont="1" applyFill="1" applyAlignment="1">
      <alignment vertical="center"/>
    </xf>
    <xf numFmtId="183" fontId="8" fillId="0" borderId="9" xfId="0" applyNumberFormat="1" applyFont="1" applyFill="1" applyBorder="1" applyAlignment="1" applyProtection="1">
      <alignment horizontal="center" vertical="center"/>
      <protection locked="0"/>
    </xf>
    <xf numFmtId="0" fontId="30" fillId="0" borderId="9" xfId="43" applyFont="1" applyFill="1" applyBorder="1" applyAlignment="1">
      <alignment vertical="center"/>
    </xf>
    <xf numFmtId="176" fontId="30" fillId="0" borderId="9" xfId="43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distributed" vertical="center"/>
    </xf>
    <xf numFmtId="0" fontId="10" fillId="0" borderId="0" xfId="56" applyFont="1" applyFill="1" applyAlignment="1">
      <alignment vertical="center"/>
    </xf>
    <xf numFmtId="0" fontId="38" fillId="0" borderId="0" xfId="56" applyFont="1" applyFill="1" applyAlignment="1">
      <alignment vertical="center"/>
    </xf>
    <xf numFmtId="0" fontId="39" fillId="0" borderId="0" xfId="56" applyFont="1" applyFill="1" applyAlignment="1">
      <alignment horizontal="center" vertical="center"/>
    </xf>
    <xf numFmtId="0" fontId="26" fillId="0" borderId="0" xfId="56" applyFont="1" applyFill="1" applyAlignment="1">
      <alignment horizontal="center" vertical="center"/>
    </xf>
    <xf numFmtId="0" fontId="13" fillId="0" borderId="9" xfId="56" applyFont="1" applyFill="1" applyBorder="1" applyAlignment="1">
      <alignment horizontal="center" vertical="center"/>
    </xf>
    <xf numFmtId="0" fontId="13" fillId="0" borderId="9" xfId="56" applyFont="1" applyFill="1" applyBorder="1" applyAlignment="1">
      <alignment horizontal="center" vertical="center" wrapText="1"/>
    </xf>
    <xf numFmtId="0" fontId="8" fillId="0" borderId="9" xfId="56" applyFont="1" applyFill="1" applyBorder="1" applyAlignment="1">
      <alignment vertical="center"/>
    </xf>
    <xf numFmtId="0" fontId="8" fillId="0" borderId="9" xfId="56" applyFont="1" applyFill="1" applyBorder="1" applyAlignment="1">
      <alignment horizontal="center" vertical="center"/>
    </xf>
    <xf numFmtId="0" fontId="17" fillId="0" borderId="9" xfId="56" applyFont="1" applyFill="1" applyBorder="1" applyAlignment="1">
      <alignment horizontal="distributed" vertical="center"/>
    </xf>
    <xf numFmtId="0" fontId="0" fillId="0" borderId="0" xfId="56" applyFont="1" applyFill="1" applyBorder="1" applyAlignment="1">
      <alignment horizontal="left" vertical="center" wrapText="1"/>
    </xf>
    <xf numFmtId="0" fontId="9" fillId="0" borderId="0" xfId="43" applyFont="1" applyFill="1" applyAlignment="1">
      <alignment vertical="center"/>
    </xf>
    <xf numFmtId="0" fontId="8" fillId="0" borderId="0" xfId="43" applyNumberFormat="1" applyFont="1"/>
    <xf numFmtId="0" fontId="9" fillId="12" borderId="0" xfId="43" applyFont="1" applyFill="1" applyAlignment="1">
      <alignment vertical="center"/>
    </xf>
    <xf numFmtId="0" fontId="35" fillId="0" borderId="0" xfId="56" applyFont="1" applyFill="1" applyAlignment="1">
      <alignment vertical="center"/>
    </xf>
    <xf numFmtId="0" fontId="37" fillId="0" borderId="9" xfId="43" applyFont="1" applyFill="1" applyBorder="1" applyAlignment="1">
      <alignment vertical="center" wrapText="1"/>
    </xf>
    <xf numFmtId="0" fontId="37" fillId="0" borderId="9" xfId="43" applyFont="1" applyFill="1" applyBorder="1" applyAlignment="1">
      <alignment vertical="center"/>
    </xf>
    <xf numFmtId="0" fontId="37" fillId="0" borderId="9" xfId="56" applyFont="1" applyFill="1" applyBorder="1" applyAlignment="1">
      <alignment vertical="center" wrapText="1"/>
    </xf>
    <xf numFmtId="1" fontId="8" fillId="0" borderId="9" xfId="0" applyNumberFormat="1" applyFont="1" applyFill="1" applyBorder="1" applyAlignment="1">
      <alignment vertical="center"/>
    </xf>
    <xf numFmtId="186" fontId="31" fillId="0" borderId="9" xfId="43" applyNumberFormat="1" applyFont="1" applyFill="1" applyBorder="1" applyAlignment="1">
      <alignment vertical="center"/>
    </xf>
    <xf numFmtId="176" fontId="31" fillId="0" borderId="9" xfId="43" applyNumberFormat="1" applyFont="1" applyFill="1" applyBorder="1" applyAlignment="1">
      <alignment vertical="center"/>
    </xf>
    <xf numFmtId="184" fontId="8" fillId="0" borderId="12" xfId="0" applyNumberFormat="1" applyFont="1" applyFill="1" applyBorder="1" applyAlignment="1" applyProtection="1">
      <alignment horizontal="left" vertical="center"/>
      <protection locked="0"/>
    </xf>
    <xf numFmtId="176" fontId="31" fillId="0" borderId="9" xfId="43" applyNumberFormat="1" applyFont="1" applyFill="1" applyBorder="1" applyAlignment="1" applyProtection="1">
      <alignment vertical="center"/>
      <protection locked="0"/>
    </xf>
    <xf numFmtId="186" fontId="8" fillId="0" borderId="12" xfId="0" applyNumberFormat="1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>
      <alignment vertical="center"/>
    </xf>
    <xf numFmtId="176" fontId="9" fillId="12" borderId="0" xfId="43" applyNumberFormat="1" applyFont="1" applyFill="1" applyAlignment="1">
      <alignment vertical="center"/>
    </xf>
    <xf numFmtId="176" fontId="8" fillId="0" borderId="9" xfId="43" applyNumberFormat="1" applyFont="1" applyFill="1" applyBorder="1" applyAlignment="1">
      <alignment vertical="center"/>
    </xf>
    <xf numFmtId="0" fontId="9" fillId="0" borderId="0" xfId="43"/>
    <xf numFmtId="186" fontId="8" fillId="0" borderId="10" xfId="0" applyNumberFormat="1" applyFont="1" applyFill="1" applyBorder="1" applyAlignment="1" applyProtection="1">
      <alignment horizontal="left" vertical="center"/>
      <protection locked="0"/>
    </xf>
    <xf numFmtId="0" fontId="9" fillId="0" borderId="9" xfId="43" applyFont="1" applyFill="1" applyBorder="1" applyAlignment="1">
      <alignment vertical="center"/>
    </xf>
    <xf numFmtId="184" fontId="8" fillId="0" borderId="10" xfId="0" applyNumberFormat="1" applyFont="1" applyFill="1" applyBorder="1" applyAlignment="1" applyProtection="1">
      <alignment horizontal="left" vertical="center"/>
      <protection locked="0"/>
    </xf>
    <xf numFmtId="176" fontId="9" fillId="0" borderId="9" xfId="43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183" fontId="8" fillId="0" borderId="9" xfId="0" applyNumberFormat="1" applyFont="1" applyFill="1" applyBorder="1" applyAlignment="1">
      <alignment vertical="center"/>
    </xf>
    <xf numFmtId="0" fontId="17" fillId="0" borderId="10" xfId="0" applyFont="1" applyFill="1" applyBorder="1" applyAlignment="1">
      <alignment horizontal="distributed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2007年安阳市北关区预算表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My Style" xfId="38"/>
    <cellStyle name="20% - 强调文字颜色 2" xfId="39" builtinId="34"/>
    <cellStyle name="常规_EE70A06373940074E0430A0804CB0074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_0C0E50DD51360000E0530A0804CB2C68" xfId="51"/>
    <cellStyle name="常规_1、政府组成部门预算分析-基本支出" xfId="52"/>
    <cellStyle name="40% - 强调文字颜色 6" xfId="53" builtinId="51"/>
    <cellStyle name="常规_2011年省对市县结算(定)" xfId="54"/>
    <cellStyle name="60% - 强调文字颜色 6" xfId="55" builtinId="52"/>
    <cellStyle name="常规 2" xfId="56"/>
    <cellStyle name="常规_2007地方上报报表12.22" xfId="57"/>
    <cellStyle name="常规 4" xfId="58"/>
    <cellStyle name="常规_2013年预算表格（新加公式3.15）" xfId="59"/>
    <cellStyle name="常规 1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&#24037;&#20316;&#65288;&#39640;&#39745;&#21147;&#65289;\2020&#24180;&#39044;&#31639;&#32534;&#21046;\2020&#24180;&#22320;&#26041;&#36130;&#25919;&#39044;&#31639;&#34920;(&#24066;&#37324;&#19979;&#21457;)&#20840;&#21439;4.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lggfgnat2rcp21\FileStorage\File\2019-06\My%20Documents\&#25910;&#25903;&#30446;&#2663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&#24037;&#20316;&#65288;&#39640;&#39745;&#21147;&#65289;\2020&#24180;&#39044;&#31639;&#20844;&#24320;\2020&#24180;&#25552;&#21069;&#21578;&#30693;&#37096;&#38376;&#39044;&#31639;&#25351;&#26631;\2020&#24180;&#19978;&#32423;&#25351;&#26631;&#65288;&#24180;&#21021;&#39044;&#3163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（1）"/>
      <sheetName val="表十四（2）"/>
      <sheetName val="表十五"/>
      <sheetName val="表十六"/>
    </sheetNames>
    <sheetDataSet>
      <sheetData sheetId="0"/>
      <sheetData sheetId="1"/>
      <sheetData sheetId="2">
        <row r="35">
          <cell r="B35">
            <v>125328</v>
          </cell>
          <cell r="C35">
            <v>137870</v>
          </cell>
        </row>
      </sheetData>
      <sheetData sheetId="3">
        <row r="5">
          <cell r="C5">
            <v>72215</v>
          </cell>
        </row>
        <row r="6">
          <cell r="C6">
            <v>413</v>
          </cell>
        </row>
        <row r="18">
          <cell r="C18">
            <v>368</v>
          </cell>
        </row>
        <row r="27">
          <cell r="C27">
            <v>22148</v>
          </cell>
        </row>
        <row r="38">
          <cell r="C38">
            <v>513</v>
          </cell>
        </row>
        <row r="50">
          <cell r="C50">
            <v>298</v>
          </cell>
        </row>
        <row r="61">
          <cell r="C61">
            <v>1698</v>
          </cell>
        </row>
        <row r="72">
          <cell r="C72">
            <v>0</v>
          </cell>
        </row>
        <row r="84">
          <cell r="C84">
            <v>242</v>
          </cell>
        </row>
        <row r="93">
          <cell r="C93">
            <v>0</v>
          </cell>
        </row>
        <row r="106">
          <cell r="C106">
            <v>921</v>
          </cell>
        </row>
        <row r="116">
          <cell r="C116">
            <v>1713</v>
          </cell>
        </row>
        <row r="125">
          <cell r="C125">
            <v>243</v>
          </cell>
        </row>
        <row r="136">
          <cell r="C136">
            <v>0</v>
          </cell>
        </row>
        <row r="149">
          <cell r="C149">
            <v>70</v>
          </cell>
        </row>
        <row r="156">
          <cell r="C156">
            <v>0</v>
          </cell>
        </row>
        <row r="164">
          <cell r="C164">
            <v>149</v>
          </cell>
        </row>
        <row r="170">
          <cell r="C170">
            <v>29</v>
          </cell>
        </row>
        <row r="177">
          <cell r="C177">
            <v>53</v>
          </cell>
        </row>
        <row r="184">
          <cell r="C184">
            <v>1083</v>
          </cell>
        </row>
        <row r="191">
          <cell r="C191">
            <v>225</v>
          </cell>
        </row>
        <row r="198">
          <cell r="C198">
            <v>180</v>
          </cell>
        </row>
        <row r="205">
          <cell r="C205">
            <v>119</v>
          </cell>
        </row>
        <row r="213">
          <cell r="C213">
            <v>0</v>
          </cell>
        </row>
        <row r="219">
          <cell r="C219">
            <v>109</v>
          </cell>
        </row>
        <row r="225">
          <cell r="C225">
            <v>0</v>
          </cell>
        </row>
        <row r="232">
          <cell r="C232">
            <v>3011</v>
          </cell>
        </row>
        <row r="247">
          <cell r="C247">
            <v>38630</v>
          </cell>
        </row>
        <row r="250">
          <cell r="C250">
            <v>0</v>
          </cell>
        </row>
        <row r="253">
          <cell r="C253">
            <v>0</v>
          </cell>
        </row>
        <row r="254">
          <cell r="C254">
            <v>0</v>
          </cell>
        </row>
        <row r="265">
          <cell r="C265">
            <v>9562</v>
          </cell>
        </row>
        <row r="266">
          <cell r="C266">
            <v>0</v>
          </cell>
        </row>
        <row r="269">
          <cell r="C269">
            <v>6668</v>
          </cell>
        </row>
        <row r="280">
          <cell r="C280">
            <v>0</v>
          </cell>
        </row>
        <row r="287">
          <cell r="C287">
            <v>1107</v>
          </cell>
        </row>
        <row r="295">
          <cell r="C295">
            <v>1037</v>
          </cell>
        </row>
        <row r="304">
          <cell r="C304">
            <v>750</v>
          </cell>
        </row>
        <row r="320">
          <cell r="C320">
            <v>0</v>
          </cell>
        </row>
        <row r="330">
          <cell r="C330">
            <v>0</v>
          </cell>
        </row>
        <row r="340">
          <cell r="C340">
            <v>0</v>
          </cell>
        </row>
        <row r="348">
          <cell r="C348">
            <v>0</v>
          </cell>
        </row>
        <row r="354">
          <cell r="C354">
            <v>0</v>
          </cell>
        </row>
        <row r="356">
          <cell r="C356">
            <v>69793</v>
          </cell>
        </row>
        <row r="357">
          <cell r="C357">
            <v>218</v>
          </cell>
        </row>
        <row r="362">
          <cell r="C362">
            <v>64153</v>
          </cell>
        </row>
        <row r="371">
          <cell r="C371">
            <v>1226</v>
          </cell>
        </row>
        <row r="377">
          <cell r="C377">
            <v>99</v>
          </cell>
        </row>
        <row r="383">
          <cell r="C383">
            <v>0</v>
          </cell>
        </row>
        <row r="387">
          <cell r="C387">
            <v>0</v>
          </cell>
        </row>
        <row r="391">
          <cell r="C391">
            <v>247</v>
          </cell>
        </row>
        <row r="395">
          <cell r="C395">
            <v>540</v>
          </cell>
        </row>
        <row r="401">
          <cell r="C401">
            <v>2748</v>
          </cell>
        </row>
        <row r="408">
          <cell r="C408">
            <v>562</v>
          </cell>
        </row>
        <row r="409">
          <cell r="C409">
            <v>576</v>
          </cell>
        </row>
        <row r="410">
          <cell r="C410">
            <v>490</v>
          </cell>
        </row>
        <row r="415">
          <cell r="C415">
            <v>0</v>
          </cell>
        </row>
        <row r="423">
          <cell r="C423">
            <v>0</v>
          </cell>
        </row>
        <row r="429">
          <cell r="C429">
            <v>10</v>
          </cell>
        </row>
        <row r="433">
          <cell r="C433">
            <v>0</v>
          </cell>
        </row>
        <row r="438">
          <cell r="C438">
            <v>0</v>
          </cell>
        </row>
        <row r="443">
          <cell r="C443">
            <v>76</v>
          </cell>
        </row>
        <row r="450">
          <cell r="C450">
            <v>0</v>
          </cell>
        </row>
        <row r="454">
          <cell r="C454">
            <v>0</v>
          </cell>
        </row>
        <row r="458">
          <cell r="C458">
            <v>0</v>
          </cell>
        </row>
        <row r="463">
          <cell r="C463">
            <v>1743</v>
          </cell>
        </row>
        <row r="464">
          <cell r="C464">
            <v>1219</v>
          </cell>
        </row>
        <row r="480">
          <cell r="C480">
            <v>69</v>
          </cell>
        </row>
        <row r="488">
          <cell r="C488">
            <v>50</v>
          </cell>
        </row>
        <row r="499">
          <cell r="C499">
            <v>35</v>
          </cell>
        </row>
        <row r="508">
          <cell r="C508">
            <v>368</v>
          </cell>
        </row>
        <row r="516">
          <cell r="C516">
            <v>2</v>
          </cell>
        </row>
        <row r="520">
          <cell r="C520">
            <v>67866</v>
          </cell>
        </row>
        <row r="521">
          <cell r="C521">
            <v>350</v>
          </cell>
        </row>
        <row r="535">
          <cell r="C535">
            <v>449</v>
          </cell>
        </row>
        <row r="543">
          <cell r="C543">
            <v>0</v>
          </cell>
        </row>
        <row r="545">
          <cell r="C545">
            <v>33491</v>
          </cell>
        </row>
        <row r="553">
          <cell r="C553">
            <v>0</v>
          </cell>
        </row>
        <row r="557">
          <cell r="C557">
            <v>1889</v>
          </cell>
        </row>
        <row r="567">
          <cell r="C567">
            <v>1112</v>
          </cell>
        </row>
        <row r="575">
          <cell r="C575">
            <v>285</v>
          </cell>
        </row>
        <row r="582">
          <cell r="C582">
            <v>1840</v>
          </cell>
        </row>
        <row r="590">
          <cell r="C590">
            <v>948</v>
          </cell>
        </row>
        <row r="599">
          <cell r="C599">
            <v>49</v>
          </cell>
        </row>
        <row r="604">
          <cell r="C604">
            <v>6162</v>
          </cell>
        </row>
        <row r="607">
          <cell r="C607">
            <v>92</v>
          </cell>
        </row>
        <row r="610">
          <cell r="C610">
            <v>0</v>
          </cell>
        </row>
        <row r="613">
          <cell r="C613">
            <v>0</v>
          </cell>
        </row>
        <row r="616">
          <cell r="C616">
            <v>14</v>
          </cell>
        </row>
        <row r="619">
          <cell r="C619">
            <v>20030</v>
          </cell>
        </row>
        <row r="623">
          <cell r="C623">
            <v>955</v>
          </cell>
        </row>
        <row r="628">
          <cell r="C628">
            <v>97</v>
          </cell>
        </row>
        <row r="636">
          <cell r="C636">
            <v>0</v>
          </cell>
        </row>
        <row r="639">
          <cell r="C639">
            <v>103</v>
          </cell>
        </row>
        <row r="640">
          <cell r="C640">
            <v>52652</v>
          </cell>
        </row>
        <row r="641">
          <cell r="C641">
            <v>508</v>
          </cell>
        </row>
        <row r="646">
          <cell r="C646">
            <v>1201</v>
          </cell>
        </row>
        <row r="660">
          <cell r="C660">
            <v>480</v>
          </cell>
        </row>
        <row r="664">
          <cell r="C664">
            <v>2959</v>
          </cell>
        </row>
        <row r="676">
          <cell r="C676">
            <v>0</v>
          </cell>
        </row>
        <row r="679">
          <cell r="C679">
            <v>2291</v>
          </cell>
        </row>
        <row r="683">
          <cell r="C683">
            <v>5959</v>
          </cell>
        </row>
        <row r="688">
          <cell r="C688">
            <v>36157</v>
          </cell>
        </row>
        <row r="692">
          <cell r="C692">
            <v>2564</v>
          </cell>
        </row>
        <row r="696">
          <cell r="C696">
            <v>0</v>
          </cell>
        </row>
        <row r="699">
          <cell r="C699">
            <v>514</v>
          </cell>
        </row>
        <row r="708">
          <cell r="C708">
            <v>0</v>
          </cell>
        </row>
        <row r="710">
          <cell r="C710">
            <v>19</v>
          </cell>
        </row>
        <row r="712">
          <cell r="C712">
            <v>7454</v>
          </cell>
        </row>
        <row r="713">
          <cell r="C713">
            <v>313</v>
          </cell>
        </row>
        <row r="723">
          <cell r="C723">
            <v>674</v>
          </cell>
        </row>
        <row r="727">
          <cell r="C727">
            <v>6467</v>
          </cell>
        </row>
        <row r="735">
          <cell r="C735">
            <v>0</v>
          </cell>
        </row>
        <row r="740">
          <cell r="C740">
            <v>0</v>
          </cell>
        </row>
        <row r="747">
          <cell r="C747">
            <v>0</v>
          </cell>
        </row>
        <row r="753">
          <cell r="C753">
            <v>0</v>
          </cell>
        </row>
        <row r="756">
          <cell r="C756">
            <v>0</v>
          </cell>
        </row>
        <row r="761">
          <cell r="C761">
            <v>0</v>
          </cell>
        </row>
        <row r="769">
          <cell r="C769">
            <v>0</v>
          </cell>
        </row>
        <row r="785">
          <cell r="C785">
            <v>5003</v>
          </cell>
        </row>
        <row r="786">
          <cell r="C786">
            <v>3133</v>
          </cell>
        </row>
        <row r="797">
          <cell r="C797">
            <v>225</v>
          </cell>
        </row>
        <row r="798">
          <cell r="C798">
            <v>0</v>
          </cell>
        </row>
        <row r="801">
          <cell r="C801">
            <v>704</v>
          </cell>
        </row>
        <row r="802">
          <cell r="C802">
            <v>93</v>
          </cell>
        </row>
        <row r="803">
          <cell r="C803">
            <v>848</v>
          </cell>
        </row>
        <row r="804">
          <cell r="C804">
            <v>36140</v>
          </cell>
        </row>
        <row r="805">
          <cell r="C805">
            <v>4051</v>
          </cell>
        </row>
        <row r="831">
          <cell r="C831">
            <v>108</v>
          </cell>
        </row>
        <row r="856">
          <cell r="C856">
            <v>1481</v>
          </cell>
        </row>
        <row r="884">
          <cell r="C884">
            <v>19671</v>
          </cell>
        </row>
        <row r="895">
          <cell r="C895">
            <v>8664</v>
          </cell>
        </row>
        <row r="902">
          <cell r="C902">
            <v>2165</v>
          </cell>
        </row>
        <row r="909">
          <cell r="C909">
            <v>0</v>
          </cell>
        </row>
        <row r="912">
          <cell r="C912">
            <v>0</v>
          </cell>
        </row>
        <row r="915">
          <cell r="C915">
            <v>2511</v>
          </cell>
        </row>
        <row r="916">
          <cell r="C916">
            <v>2511</v>
          </cell>
        </row>
        <row r="939">
          <cell r="C939">
            <v>0</v>
          </cell>
        </row>
        <row r="949">
          <cell r="C949">
            <v>0</v>
          </cell>
        </row>
        <row r="959">
          <cell r="C959">
            <v>0</v>
          </cell>
        </row>
        <row r="964">
          <cell r="C964">
            <v>0</v>
          </cell>
        </row>
        <row r="971">
          <cell r="C971">
            <v>0</v>
          </cell>
        </row>
        <row r="976">
          <cell r="C976">
            <v>0</v>
          </cell>
        </row>
        <row r="979">
          <cell r="C979">
            <v>0</v>
          </cell>
        </row>
        <row r="980">
          <cell r="C980">
            <v>0</v>
          </cell>
        </row>
        <row r="990">
          <cell r="C990">
            <v>0</v>
          </cell>
        </row>
        <row r="1006">
          <cell r="C1006">
            <v>0</v>
          </cell>
        </row>
        <row r="1011">
          <cell r="C1011">
            <v>0</v>
          </cell>
        </row>
        <row r="1025">
          <cell r="C1025">
            <v>0</v>
          </cell>
        </row>
        <row r="1032">
          <cell r="C1032">
            <v>0</v>
          </cell>
        </row>
        <row r="1039">
          <cell r="C1039">
            <v>0</v>
          </cell>
        </row>
        <row r="1045">
          <cell r="C1045">
            <v>605</v>
          </cell>
        </row>
        <row r="1046">
          <cell r="C1046">
            <v>105</v>
          </cell>
        </row>
        <row r="1056">
          <cell r="C1056">
            <v>0</v>
          </cell>
        </row>
        <row r="1062">
          <cell r="C1062">
            <v>500</v>
          </cell>
        </row>
        <row r="1065">
          <cell r="C1065">
            <v>0</v>
          </cell>
        </row>
        <row r="1066">
          <cell r="C1066">
            <v>0</v>
          </cell>
        </row>
        <row r="1073">
          <cell r="C1073">
            <v>0</v>
          </cell>
        </row>
        <row r="1080">
          <cell r="C1080">
            <v>0</v>
          </cell>
        </row>
        <row r="1090">
          <cell r="C1090">
            <v>863</v>
          </cell>
        </row>
        <row r="1091">
          <cell r="C1091">
            <v>805</v>
          </cell>
        </row>
        <row r="1118">
          <cell r="C1118">
            <v>58</v>
          </cell>
        </row>
        <row r="1134">
          <cell r="C1134">
            <v>10434</v>
          </cell>
        </row>
        <row r="1135">
          <cell r="C1135">
            <v>2193</v>
          </cell>
        </row>
        <row r="1146">
          <cell r="C1146">
            <v>8241</v>
          </cell>
        </row>
        <row r="1150">
          <cell r="C1150">
            <v>0</v>
          </cell>
        </row>
        <row r="1154">
          <cell r="C1154">
            <v>0</v>
          </cell>
        </row>
        <row r="1155">
          <cell r="C1155">
            <v>0</v>
          </cell>
        </row>
        <row r="1170">
          <cell r="C1170">
            <v>0</v>
          </cell>
        </row>
        <row r="1184">
          <cell r="C1184">
            <v>0</v>
          </cell>
        </row>
        <row r="1189">
          <cell r="C1189">
            <v>0</v>
          </cell>
        </row>
        <row r="1195">
          <cell r="C1195">
            <v>0</v>
          </cell>
        </row>
        <row r="1207">
          <cell r="C1207">
            <v>168</v>
          </cell>
        </row>
        <row r="1208">
          <cell r="C1208">
            <v>168</v>
          </cell>
        </row>
        <row r="1220">
          <cell r="C1220">
            <v>0</v>
          </cell>
        </row>
        <row r="1226">
          <cell r="C1226">
            <v>0</v>
          </cell>
        </row>
        <row r="1232">
          <cell r="C1232">
            <v>0</v>
          </cell>
        </row>
        <row r="1240">
          <cell r="C1240">
            <v>0</v>
          </cell>
        </row>
        <row r="1253">
          <cell r="C1253">
            <v>0</v>
          </cell>
        </row>
        <row r="1257">
          <cell r="C1257">
            <v>0</v>
          </cell>
        </row>
        <row r="1264">
          <cell r="C1264">
            <v>5033</v>
          </cell>
        </row>
        <row r="1265">
          <cell r="C1265">
            <v>2942</v>
          </cell>
        </row>
        <row r="1266">
          <cell r="C1266">
            <v>2942</v>
          </cell>
        </row>
        <row r="1271">
          <cell r="C1271">
            <v>0</v>
          </cell>
        </row>
        <row r="1273">
          <cell r="C1273">
            <v>2432</v>
          </cell>
        </row>
        <row r="1274">
          <cell r="C1274">
            <v>600</v>
          </cell>
        </row>
        <row r="1275">
          <cell r="C1275">
            <v>1832</v>
          </cell>
        </row>
        <row r="1278">
          <cell r="B1278">
            <v>492836</v>
          </cell>
          <cell r="C1278">
            <v>347992</v>
          </cell>
        </row>
      </sheetData>
      <sheetData sheetId="4">
        <row r="7">
          <cell r="F7">
            <v>16954</v>
          </cell>
        </row>
        <row r="9">
          <cell r="F9">
            <v>16954</v>
          </cell>
        </row>
        <row r="10">
          <cell r="C10">
            <v>866</v>
          </cell>
        </row>
        <row r="11">
          <cell r="C11">
            <v>1239</v>
          </cell>
        </row>
        <row r="12">
          <cell r="C12">
            <v>2033</v>
          </cell>
        </row>
        <row r="13">
          <cell r="C13">
            <v>7</v>
          </cell>
        </row>
        <row r="14">
          <cell r="C14">
            <v>11033</v>
          </cell>
        </row>
        <row r="18">
          <cell r="C18">
            <v>88056</v>
          </cell>
        </row>
        <row r="20">
          <cell r="C20">
            <v>2939</v>
          </cell>
        </row>
        <row r="23">
          <cell r="C23">
            <v>4106</v>
          </cell>
        </row>
        <row r="25">
          <cell r="C25">
            <v>14297</v>
          </cell>
        </row>
        <row r="27">
          <cell r="C27">
            <v>180</v>
          </cell>
        </row>
        <row r="29">
          <cell r="C29">
            <v>767</v>
          </cell>
        </row>
        <row r="33">
          <cell r="C33">
            <v>1482</v>
          </cell>
        </row>
        <row r="34">
          <cell r="C34">
            <v>13485</v>
          </cell>
        </row>
        <row r="36">
          <cell r="C36">
            <v>140</v>
          </cell>
        </row>
        <row r="37">
          <cell r="C37">
            <v>27121</v>
          </cell>
        </row>
        <row r="38">
          <cell r="C38">
            <v>26583</v>
          </cell>
        </row>
        <row r="41">
          <cell r="C41">
            <v>4225</v>
          </cell>
        </row>
        <row r="46">
          <cell r="C46">
            <v>1542</v>
          </cell>
        </row>
        <row r="47">
          <cell r="C47">
            <v>619</v>
          </cell>
        </row>
        <row r="52">
          <cell r="C52">
            <v>2879</v>
          </cell>
        </row>
        <row r="53">
          <cell r="C53">
            <v>1</v>
          </cell>
        </row>
        <row r="57">
          <cell r="C57">
            <v>320</v>
          </cell>
        </row>
        <row r="59">
          <cell r="C59">
            <v>10</v>
          </cell>
        </row>
        <row r="60">
          <cell r="C60">
            <v>55</v>
          </cell>
        </row>
        <row r="64">
          <cell r="C64">
            <v>1993</v>
          </cell>
        </row>
        <row r="67">
          <cell r="C67">
            <v>500</v>
          </cell>
        </row>
        <row r="76">
          <cell r="C76">
            <v>281</v>
          </cell>
        </row>
        <row r="77">
          <cell r="C77">
            <v>0</v>
          </cell>
        </row>
        <row r="82">
          <cell r="C82">
            <v>6500</v>
          </cell>
        </row>
        <row r="84">
          <cell r="C84">
            <v>16696</v>
          </cell>
        </row>
        <row r="90">
          <cell r="F90">
            <v>364946</v>
          </cell>
        </row>
      </sheetData>
      <sheetData sheetId="5"/>
      <sheetData sheetId="6"/>
      <sheetData sheetId="7">
        <row r="7">
          <cell r="B7">
            <v>137870</v>
          </cell>
        </row>
        <row r="8">
          <cell r="B8">
            <v>0</v>
          </cell>
        </row>
        <row r="9">
          <cell r="B9">
            <v>137870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137870</v>
          </cell>
        </row>
        <row r="197">
          <cell r="B197">
            <v>0</v>
          </cell>
        </row>
        <row r="198">
          <cell r="B198">
            <v>137870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137870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</sheetData>
      <sheetData sheetId="8"/>
      <sheetData sheetId="9"/>
      <sheetData sheetId="10"/>
      <sheetData sheetId="11">
        <row r="67">
          <cell r="F67">
            <v>59940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各年度收费、罚没、专项收入.xls]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提前告知"/>
      <sheetName val="新增指标"/>
      <sheetName val="全年汇总"/>
      <sheetName val="上级补助汇总（新增）"/>
      <sheetName val="上级补助汇总（提前+新增）"/>
      <sheetName val="结算上解"/>
      <sheetName val="预算调整表"/>
      <sheetName val="专项(新增)"/>
      <sheetName val="110转移收入(新增)"/>
      <sheetName val="110转移支出表（新增）"/>
      <sheetName val="基金（新增）"/>
      <sheetName val="全年指标（一般公共）"/>
      <sheetName val="110转移收入提前"/>
      <sheetName val="110转移支出表提前"/>
      <sheetName val="专项提前"/>
      <sheetName val="基金提前"/>
      <sheetName val="上级下达基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>
            <v>200720.08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opLeftCell="A25" workbookViewId="0">
      <selection activeCell="H30" sqref="H30"/>
    </sheetView>
  </sheetViews>
  <sheetFormatPr defaultColWidth="9" defaultRowHeight="13.5" outlineLevelCol="3"/>
  <cols>
    <col min="1" max="1" width="31.75" style="304" customWidth="1"/>
    <col min="2" max="3" width="12.875" style="304" customWidth="1"/>
    <col min="4" max="4" width="21" style="304" customWidth="1"/>
    <col min="5" max="16384" width="9" style="304"/>
  </cols>
  <sheetData>
    <row r="1" ht="14.25" spans="1:1">
      <c r="A1" s="332" t="s">
        <v>0</v>
      </c>
    </row>
    <row r="2" s="332" customFormat="1" ht="24.75" customHeight="1" spans="1:4">
      <c r="A2" s="334" t="s">
        <v>1</v>
      </c>
      <c r="B2" s="335"/>
      <c r="C2" s="335"/>
      <c r="D2" s="335"/>
    </row>
    <row r="3" ht="19.5" customHeight="1" spans="1:4">
      <c r="A3" s="311" t="s">
        <v>2</v>
      </c>
      <c r="D3" s="313" t="s">
        <v>3</v>
      </c>
    </row>
    <row r="4" ht="37.5" customHeight="1" spans="1:4">
      <c r="A4" s="336" t="s">
        <v>4</v>
      </c>
      <c r="B4" s="337" t="s">
        <v>5</v>
      </c>
      <c r="C4" s="336" t="s">
        <v>6</v>
      </c>
      <c r="D4" s="337" t="s">
        <v>7</v>
      </c>
    </row>
    <row r="5" ht="20.25" customHeight="1" spans="1:4">
      <c r="A5" s="338" t="s">
        <v>8</v>
      </c>
      <c r="B5" s="339">
        <f>SUM(B6:B21)</f>
        <v>86284</v>
      </c>
      <c r="C5" s="339">
        <f>SUM(C6:C21)</f>
        <v>100645</v>
      </c>
      <c r="D5" s="339">
        <f t="shared" ref="D5:D33" si="0">IF(B5=0,"",ROUND((C5-B5)/B5*100,1))</f>
        <v>16.6</v>
      </c>
    </row>
    <row r="6" ht="20.25" customHeight="1" spans="1:4">
      <c r="A6" s="338" t="s">
        <v>9</v>
      </c>
      <c r="B6" s="256">
        <v>31141</v>
      </c>
      <c r="C6" s="339">
        <v>34255</v>
      </c>
      <c r="D6" s="339">
        <f t="shared" si="0"/>
        <v>10</v>
      </c>
    </row>
    <row r="7" ht="20.25" customHeight="1" spans="1:4">
      <c r="A7" s="338" t="s">
        <v>10</v>
      </c>
      <c r="B7" s="256"/>
      <c r="C7" s="339"/>
      <c r="D7" s="339" t="str">
        <f t="shared" si="0"/>
        <v/>
      </c>
    </row>
    <row r="8" ht="20.25" customHeight="1" spans="1:4">
      <c r="A8" s="338" t="s">
        <v>11</v>
      </c>
      <c r="B8" s="256">
        <v>6539</v>
      </c>
      <c r="C8" s="339">
        <v>7850</v>
      </c>
      <c r="D8" s="339">
        <f t="shared" si="0"/>
        <v>20</v>
      </c>
    </row>
    <row r="9" ht="20.25" customHeight="1" spans="1:4">
      <c r="A9" s="338" t="s">
        <v>12</v>
      </c>
      <c r="B9" s="256">
        <v>2080</v>
      </c>
      <c r="C9" s="339">
        <v>2500</v>
      </c>
      <c r="D9" s="339">
        <f t="shared" si="0"/>
        <v>20.2</v>
      </c>
    </row>
    <row r="10" ht="20.25" customHeight="1" spans="1:4">
      <c r="A10" s="338" t="s">
        <v>13</v>
      </c>
      <c r="B10" s="256">
        <v>615</v>
      </c>
      <c r="C10" s="339">
        <v>750</v>
      </c>
      <c r="D10" s="339">
        <f t="shared" si="0"/>
        <v>22</v>
      </c>
    </row>
    <row r="11" ht="20.25" customHeight="1" spans="1:4">
      <c r="A11" s="338" t="s">
        <v>14</v>
      </c>
      <c r="B11" s="256">
        <v>2269</v>
      </c>
      <c r="C11" s="339">
        <v>2600</v>
      </c>
      <c r="D11" s="339">
        <f t="shared" si="0"/>
        <v>14.6</v>
      </c>
    </row>
    <row r="12" ht="20.25" customHeight="1" spans="1:4">
      <c r="A12" s="338" t="s">
        <v>15</v>
      </c>
      <c r="B12" s="256">
        <v>3770</v>
      </c>
      <c r="C12" s="339">
        <v>4000</v>
      </c>
      <c r="D12" s="339">
        <f t="shared" si="0"/>
        <v>6.1</v>
      </c>
    </row>
    <row r="13" ht="20.25" customHeight="1" spans="1:4">
      <c r="A13" s="338" t="s">
        <v>16</v>
      </c>
      <c r="B13" s="256">
        <v>653</v>
      </c>
      <c r="C13" s="339">
        <v>720</v>
      </c>
      <c r="D13" s="339">
        <f t="shared" si="0"/>
        <v>10.3</v>
      </c>
    </row>
    <row r="14" ht="20.25" customHeight="1" spans="1:4">
      <c r="A14" s="338" t="s">
        <v>17</v>
      </c>
      <c r="B14" s="256">
        <v>6007</v>
      </c>
      <c r="C14" s="339">
        <v>7545</v>
      </c>
      <c r="D14" s="339">
        <f t="shared" si="0"/>
        <v>25.6</v>
      </c>
    </row>
    <row r="15" ht="20.25" customHeight="1" spans="1:4">
      <c r="A15" s="338" t="s">
        <v>18</v>
      </c>
      <c r="B15" s="256">
        <v>4239</v>
      </c>
      <c r="C15" s="339">
        <v>5000</v>
      </c>
      <c r="D15" s="339">
        <f t="shared" si="0"/>
        <v>18</v>
      </c>
    </row>
    <row r="16" ht="20.25" customHeight="1" spans="1:4">
      <c r="A16" s="338" t="s">
        <v>19</v>
      </c>
      <c r="B16" s="256">
        <v>6867</v>
      </c>
      <c r="C16" s="339">
        <v>10000</v>
      </c>
      <c r="D16" s="339">
        <f t="shared" si="0"/>
        <v>45.6</v>
      </c>
    </row>
    <row r="17" ht="20.25" customHeight="1" spans="1:4">
      <c r="A17" s="338" t="s">
        <v>20</v>
      </c>
      <c r="B17" s="256">
        <v>12980</v>
      </c>
      <c r="C17" s="339">
        <v>15375</v>
      </c>
      <c r="D17" s="339">
        <f t="shared" si="0"/>
        <v>18.5</v>
      </c>
    </row>
    <row r="18" ht="20.25" customHeight="1" spans="1:4">
      <c r="A18" s="338" t="s">
        <v>21</v>
      </c>
      <c r="B18" s="256">
        <v>9098</v>
      </c>
      <c r="C18" s="339">
        <v>10000</v>
      </c>
      <c r="D18" s="339">
        <f t="shared" si="0"/>
        <v>9.9</v>
      </c>
    </row>
    <row r="19" ht="20.25" customHeight="1" spans="1:4">
      <c r="A19" s="338" t="s">
        <v>22</v>
      </c>
      <c r="B19" s="256"/>
      <c r="C19" s="339"/>
      <c r="D19" s="339" t="str">
        <f t="shared" si="0"/>
        <v/>
      </c>
    </row>
    <row r="20" ht="20.25" customHeight="1" spans="1:4">
      <c r="A20" s="338" t="s">
        <v>23</v>
      </c>
      <c r="B20" s="256">
        <v>23</v>
      </c>
      <c r="C20" s="339">
        <v>50</v>
      </c>
      <c r="D20" s="339">
        <f t="shared" si="0"/>
        <v>117.4</v>
      </c>
    </row>
    <row r="21" ht="20.25" customHeight="1" spans="1:4">
      <c r="A21" s="338" t="s">
        <v>24</v>
      </c>
      <c r="B21" s="256">
        <v>3</v>
      </c>
      <c r="C21" s="339"/>
      <c r="D21" s="339">
        <f t="shared" si="0"/>
        <v>-100</v>
      </c>
    </row>
    <row r="22" ht="20.25" customHeight="1" spans="1:4">
      <c r="A22" s="338" t="s">
        <v>25</v>
      </c>
      <c r="B22" s="339">
        <f>SUM(B23:B30)</f>
        <v>39044</v>
      </c>
      <c r="C22" s="339">
        <f>SUM(C23:C30)</f>
        <v>37225</v>
      </c>
      <c r="D22" s="339">
        <f t="shared" si="0"/>
        <v>-4.7</v>
      </c>
    </row>
    <row r="23" ht="20.25" customHeight="1" spans="1:4">
      <c r="A23" s="338" t="s">
        <v>26</v>
      </c>
      <c r="B23" s="256">
        <v>6214</v>
      </c>
      <c r="C23" s="339">
        <v>3078</v>
      </c>
      <c r="D23" s="339">
        <f t="shared" si="0"/>
        <v>-50.5</v>
      </c>
    </row>
    <row r="24" ht="20.25" customHeight="1" spans="1:4">
      <c r="A24" s="338" t="s">
        <v>27</v>
      </c>
      <c r="B24" s="256">
        <v>18753</v>
      </c>
      <c r="C24" s="339">
        <v>19000</v>
      </c>
      <c r="D24" s="339">
        <f t="shared" si="0"/>
        <v>1.3</v>
      </c>
    </row>
    <row r="25" ht="20.25" customHeight="1" spans="1:4">
      <c r="A25" s="338" t="s">
        <v>28</v>
      </c>
      <c r="B25" s="256">
        <v>4151</v>
      </c>
      <c r="C25" s="339">
        <v>4500</v>
      </c>
      <c r="D25" s="339">
        <f t="shared" si="0"/>
        <v>8.4</v>
      </c>
    </row>
    <row r="26" ht="20.25" customHeight="1" spans="1:4">
      <c r="A26" s="338" t="s">
        <v>29</v>
      </c>
      <c r="B26" s="256"/>
      <c r="C26" s="339"/>
      <c r="D26" s="339" t="str">
        <f t="shared" si="0"/>
        <v/>
      </c>
    </row>
    <row r="27" ht="20.25" customHeight="1" spans="1:4">
      <c r="A27" s="338" t="s">
        <v>30</v>
      </c>
      <c r="B27" s="256">
        <v>6963</v>
      </c>
      <c r="C27" s="339">
        <v>7000</v>
      </c>
      <c r="D27" s="339">
        <f t="shared" si="0"/>
        <v>0.5</v>
      </c>
    </row>
    <row r="28" ht="20.25" customHeight="1" spans="1:4">
      <c r="A28" s="338" t="s">
        <v>31</v>
      </c>
      <c r="B28" s="256"/>
      <c r="C28" s="339">
        <v>100</v>
      </c>
      <c r="D28" s="339" t="str">
        <f t="shared" si="0"/>
        <v/>
      </c>
    </row>
    <row r="29" s="333" customFormat="1" ht="20.25" customHeight="1" spans="1:4">
      <c r="A29" s="338" t="s">
        <v>32</v>
      </c>
      <c r="B29" s="256">
        <v>605</v>
      </c>
      <c r="C29" s="339">
        <v>650</v>
      </c>
      <c r="D29" s="339">
        <f t="shared" si="0"/>
        <v>7.4</v>
      </c>
    </row>
    <row r="30" s="333" customFormat="1" ht="20.25" customHeight="1" spans="1:4">
      <c r="A30" s="338" t="s">
        <v>33</v>
      </c>
      <c r="B30" s="256">
        <v>2358</v>
      </c>
      <c r="C30" s="339">
        <v>2897</v>
      </c>
      <c r="D30" s="339">
        <f t="shared" si="0"/>
        <v>22.9</v>
      </c>
    </row>
    <row r="31" s="333" customFormat="1" ht="16.5" customHeight="1" spans="1:4">
      <c r="A31" s="338" t="s">
        <v>34</v>
      </c>
      <c r="B31" s="339"/>
      <c r="C31" s="339"/>
      <c r="D31" s="339" t="str">
        <f t="shared" si="0"/>
        <v/>
      </c>
    </row>
    <row r="32" ht="15.75" customHeight="1" spans="1:4">
      <c r="A32" s="338" t="s">
        <v>34</v>
      </c>
      <c r="B32" s="339"/>
      <c r="C32" s="339"/>
      <c r="D32" s="339" t="str">
        <f t="shared" si="0"/>
        <v/>
      </c>
    </row>
    <row r="33" ht="20.25" customHeight="1" spans="1:4">
      <c r="A33" s="340" t="s">
        <v>35</v>
      </c>
      <c r="B33" s="339">
        <f>SUM(B22,B5,)</f>
        <v>125328</v>
      </c>
      <c r="C33" s="339">
        <f>SUM(C22,C5,)</f>
        <v>137870</v>
      </c>
      <c r="D33" s="339">
        <f t="shared" si="0"/>
        <v>10</v>
      </c>
    </row>
  </sheetData>
  <mergeCells count="1">
    <mergeCell ref="A2:D2"/>
  </mergeCells>
  <printOptions horizontalCentered="1"/>
  <pageMargins left="0.786805555555556" right="0.786805555555556" top="0.984027777777778" bottom="0.786805555555556" header="0.31496062992126" footer="0.786805555555556"/>
  <pageSetup paperSize="9" orientation="portrait" horizontalDpi="200" verticalDpi="300"/>
  <headerFooter>
    <oddFooter>&amp;C— 5 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620"/>
  <sheetViews>
    <sheetView showZeros="0" workbookViewId="0">
      <selection activeCell="C8" sqref="C8"/>
    </sheetView>
  </sheetViews>
  <sheetFormatPr defaultColWidth="9" defaultRowHeight="27.95" customHeight="1" outlineLevelCol="5"/>
  <cols>
    <col min="1" max="1" width="37" style="104" customWidth="1"/>
    <col min="2" max="2" width="13.25" style="105" customWidth="1"/>
    <col min="3" max="3" width="47.375" style="106" customWidth="1"/>
    <col min="4" max="4" width="15.125" style="106" customWidth="1"/>
    <col min="5" max="5" width="20" style="41" customWidth="1"/>
    <col min="6" max="16382" width="9" style="41"/>
  </cols>
  <sheetData>
    <row r="1" ht="37.5" customHeight="1" spans="1:6">
      <c r="A1" s="85" t="s">
        <v>946</v>
      </c>
      <c r="B1" s="107" t="s">
        <v>947</v>
      </c>
      <c r="C1" s="108" t="s">
        <v>948</v>
      </c>
      <c r="D1" s="108" t="s">
        <v>949</v>
      </c>
      <c r="F1" s="41" t="s">
        <v>950</v>
      </c>
    </row>
    <row r="2" customHeight="1" spans="1:6">
      <c r="A2" s="85" t="s">
        <v>951</v>
      </c>
      <c r="B2" s="99">
        <f>B3+B76+B101+B145+B176+B204+B275+B336+B373+B395+B442+B458+B480+B490+B506+B509+B525+B543+B578+B559</f>
        <v>200720.08</v>
      </c>
      <c r="C2" s="109"/>
      <c r="D2" s="83"/>
      <c r="F2" s="110" t="str">
        <f>IF(B2='[7]110转移收入提前'!B2,"正确","错误")</f>
        <v>正确</v>
      </c>
    </row>
    <row r="3" customHeight="1" spans="1:4">
      <c r="A3" s="111" t="s">
        <v>952</v>
      </c>
      <c r="B3" s="99">
        <f>B4+B7+B10+B16+B19+B22+B25+B28+B31+B34+B37+B40+B46+B58+B61+B64+B73+B43+B49+B52+B55+B67+B70</f>
        <v>18</v>
      </c>
      <c r="C3" s="112"/>
      <c r="D3" s="108"/>
    </row>
    <row r="4" customHeight="1" spans="1:4">
      <c r="A4" s="113" t="s">
        <v>953</v>
      </c>
      <c r="B4" s="99">
        <f>SUM(B5:B6)</f>
        <v>0</v>
      </c>
      <c r="C4" s="108"/>
      <c r="D4" s="108"/>
    </row>
    <row r="5" customHeight="1" spans="1:4">
      <c r="A5" s="85"/>
      <c r="B5" s="99"/>
      <c r="C5" s="83"/>
      <c r="D5" s="83"/>
    </row>
    <row r="6" customHeight="1" spans="1:4">
      <c r="A6" s="85"/>
      <c r="B6" s="99"/>
      <c r="C6" s="83"/>
      <c r="D6" s="108"/>
    </row>
    <row r="7" customHeight="1" spans="1:4">
      <c r="A7" s="113" t="s">
        <v>954</v>
      </c>
      <c r="B7" s="99">
        <f>SUM(B8:B9)</f>
        <v>0</v>
      </c>
      <c r="C7" s="108"/>
      <c r="D7" s="108"/>
    </row>
    <row r="8" customHeight="1" spans="1:4">
      <c r="A8" s="85"/>
      <c r="B8" s="99"/>
      <c r="C8" s="83"/>
      <c r="D8" s="108"/>
    </row>
    <row r="9" customHeight="1" spans="1:4">
      <c r="A9" s="85"/>
      <c r="B9" s="99"/>
      <c r="C9" s="83"/>
      <c r="D9" s="108"/>
    </row>
    <row r="10" customHeight="1" spans="1:4">
      <c r="A10" s="113" t="s">
        <v>955</v>
      </c>
      <c r="B10" s="99">
        <f>SUM(B11:B15)</f>
        <v>0</v>
      </c>
      <c r="C10" s="114"/>
      <c r="D10" s="114"/>
    </row>
    <row r="11" customHeight="1" spans="1:4">
      <c r="A11" s="58"/>
      <c r="B11" s="59"/>
      <c r="C11" s="58"/>
      <c r="D11" s="60"/>
    </row>
    <row r="12" customHeight="1" spans="1:4">
      <c r="A12" s="58"/>
      <c r="B12" s="59"/>
      <c r="C12" s="58"/>
      <c r="D12" s="60"/>
    </row>
    <row r="13" customHeight="1" spans="1:4">
      <c r="A13" s="115"/>
      <c r="B13" s="116"/>
      <c r="C13" s="117"/>
      <c r="D13" s="118"/>
    </row>
    <row r="14" customHeight="1" spans="1:4">
      <c r="A14" s="115"/>
      <c r="B14" s="116"/>
      <c r="C14" s="117"/>
      <c r="D14" s="118"/>
    </row>
    <row r="15" customHeight="1" spans="1:4">
      <c r="A15" s="119"/>
      <c r="B15" s="116"/>
      <c r="C15" s="117"/>
      <c r="D15" s="120"/>
    </row>
    <row r="16" customHeight="1" spans="1:4">
      <c r="A16" s="113" t="s">
        <v>956</v>
      </c>
      <c r="B16" s="99">
        <f>SUM(B17:B18)</f>
        <v>0</v>
      </c>
      <c r="C16" s="114"/>
      <c r="D16" s="114"/>
    </row>
    <row r="17" customHeight="1" spans="1:4">
      <c r="A17" s="85"/>
      <c r="B17" s="99"/>
      <c r="C17" s="83"/>
      <c r="D17" s="83"/>
    </row>
    <row r="18" customHeight="1" spans="1:4">
      <c r="A18" s="85"/>
      <c r="B18" s="99"/>
      <c r="C18" s="83"/>
      <c r="D18" s="114"/>
    </row>
    <row r="19" customHeight="1" spans="1:4">
      <c r="A19" s="113" t="s">
        <v>957</v>
      </c>
      <c r="B19" s="99">
        <f>SUM(B20:B21)</f>
        <v>0</v>
      </c>
      <c r="C19" s="114"/>
      <c r="D19" s="114"/>
    </row>
    <row r="20" customHeight="1" spans="1:4">
      <c r="A20" s="85"/>
      <c r="B20" s="99"/>
      <c r="C20" s="114"/>
      <c r="D20" s="114"/>
    </row>
    <row r="21" customHeight="1" spans="1:4">
      <c r="A21" s="85"/>
      <c r="B21" s="99"/>
      <c r="C21" s="83"/>
      <c r="D21" s="114"/>
    </row>
    <row r="22" customHeight="1" spans="1:4">
      <c r="A22" s="113" t="s">
        <v>958</v>
      </c>
      <c r="B22" s="99">
        <f>SUM(B23:B24)</f>
        <v>0</v>
      </c>
      <c r="C22" s="83"/>
      <c r="D22" s="83"/>
    </row>
    <row r="23" customHeight="1" spans="1:4">
      <c r="A23" s="85"/>
      <c r="B23" s="99"/>
      <c r="C23" s="121"/>
      <c r="D23" s="121"/>
    </row>
    <row r="24" customHeight="1" spans="1:4">
      <c r="A24" s="85"/>
      <c r="B24" s="99"/>
      <c r="C24" s="83"/>
      <c r="D24" s="83"/>
    </row>
    <row r="25" customHeight="1" spans="1:4">
      <c r="A25" s="113" t="s">
        <v>959</v>
      </c>
      <c r="B25" s="99">
        <f>SUM(B26:B27)</f>
        <v>0</v>
      </c>
      <c r="C25" s="83"/>
      <c r="D25" s="83"/>
    </row>
    <row r="26" customHeight="1" spans="1:4">
      <c r="A26" s="85"/>
      <c r="B26" s="99"/>
      <c r="C26" s="83"/>
      <c r="D26" s="83"/>
    </row>
    <row r="27" customHeight="1" spans="1:4">
      <c r="A27" s="85"/>
      <c r="B27" s="99"/>
      <c r="C27" s="83"/>
      <c r="D27" s="83"/>
    </row>
    <row r="28" customHeight="1" spans="1:4">
      <c r="A28" s="113" t="s">
        <v>960</v>
      </c>
      <c r="B28" s="99">
        <f>SUM(B29:B30)</f>
        <v>0</v>
      </c>
      <c r="C28" s="83"/>
      <c r="D28" s="83"/>
    </row>
    <row r="29" customHeight="1" spans="1:4">
      <c r="A29" s="85"/>
      <c r="B29" s="99"/>
      <c r="C29" s="83"/>
      <c r="D29" s="83"/>
    </row>
    <row r="30" customHeight="1" spans="1:4">
      <c r="A30" s="85"/>
      <c r="B30" s="99"/>
      <c r="C30" s="83"/>
      <c r="D30" s="83"/>
    </row>
    <row r="31" customHeight="1" spans="1:4">
      <c r="A31" s="113" t="s">
        <v>961</v>
      </c>
      <c r="B31" s="99">
        <f>SUM(B32:B33)</f>
        <v>18</v>
      </c>
      <c r="C31" s="83"/>
      <c r="D31" s="83"/>
    </row>
    <row r="32" s="100" customFormat="1" ht="21.75" customHeight="1" spans="1:4">
      <c r="A32" s="122" t="s">
        <v>962</v>
      </c>
      <c r="B32" s="123">
        <v>18</v>
      </c>
      <c r="C32" s="122" t="s">
        <v>963</v>
      </c>
      <c r="D32" s="124" t="s">
        <v>964</v>
      </c>
    </row>
    <row r="33" customHeight="1" spans="1:4">
      <c r="A33" s="85"/>
      <c r="B33" s="99"/>
      <c r="C33" s="83"/>
      <c r="D33" s="83"/>
    </row>
    <row r="34" customHeight="1" spans="1:4">
      <c r="A34" s="113" t="s">
        <v>965</v>
      </c>
      <c r="B34" s="99">
        <f>SUM(B35:B36)</f>
        <v>0</v>
      </c>
      <c r="C34" s="83"/>
      <c r="D34" s="83"/>
    </row>
    <row r="35" customHeight="1" spans="1:4">
      <c r="A35" s="85"/>
      <c r="B35" s="99"/>
      <c r="C35" s="83"/>
      <c r="D35" s="83"/>
    </row>
    <row r="36" customHeight="1" spans="1:4">
      <c r="A36" s="85"/>
      <c r="B36" s="99"/>
      <c r="C36" s="83"/>
      <c r="D36" s="83"/>
    </row>
    <row r="37" customHeight="1" spans="1:4">
      <c r="A37" s="113" t="s">
        <v>966</v>
      </c>
      <c r="B37" s="99">
        <f>SUM(B38:B39)</f>
        <v>0</v>
      </c>
      <c r="C37" s="83"/>
      <c r="D37" s="83"/>
    </row>
    <row r="38" customHeight="1" spans="1:4">
      <c r="A38" s="85"/>
      <c r="B38" s="99"/>
      <c r="C38" s="83"/>
      <c r="D38" s="83"/>
    </row>
    <row r="39" customHeight="1" spans="1:4">
      <c r="A39" s="85"/>
      <c r="B39" s="99"/>
      <c r="C39" s="83"/>
      <c r="D39" s="83"/>
    </row>
    <row r="40" customHeight="1" spans="1:4">
      <c r="A40" s="81" t="s">
        <v>967</v>
      </c>
      <c r="B40" s="99">
        <f>SUM(B41:B42)</f>
        <v>0</v>
      </c>
      <c r="C40" s="83"/>
      <c r="D40" s="83"/>
    </row>
    <row r="41" customHeight="1" spans="1:4">
      <c r="A41" s="85"/>
      <c r="B41" s="99"/>
      <c r="C41" s="83"/>
      <c r="D41" s="83"/>
    </row>
    <row r="42" customHeight="1" spans="1:4">
      <c r="A42" s="85"/>
      <c r="B42" s="99"/>
      <c r="C42" s="83"/>
      <c r="D42" s="83"/>
    </row>
    <row r="43" customHeight="1" spans="1:4">
      <c r="A43" s="113" t="s">
        <v>968</v>
      </c>
      <c r="B43" s="99">
        <f>SUM(B44:B45)</f>
        <v>0</v>
      </c>
      <c r="C43" s="83"/>
      <c r="D43" s="83"/>
    </row>
    <row r="44" customHeight="1" spans="1:4">
      <c r="A44" s="85"/>
      <c r="B44" s="99"/>
      <c r="C44" s="83"/>
      <c r="D44" s="83"/>
    </row>
    <row r="45" customHeight="1" spans="1:4">
      <c r="A45" s="85"/>
      <c r="B45" s="99"/>
      <c r="C45" s="83"/>
      <c r="D45" s="83"/>
    </row>
    <row r="46" customHeight="1" spans="1:4">
      <c r="A46" s="81" t="s">
        <v>969</v>
      </c>
      <c r="B46" s="99">
        <f>SUM(B47:B48)</f>
        <v>0</v>
      </c>
      <c r="C46" s="83"/>
      <c r="D46" s="83"/>
    </row>
    <row r="47" customHeight="1" spans="1:4">
      <c r="A47" s="85"/>
      <c r="B47" s="99"/>
      <c r="C47" s="83"/>
      <c r="D47" s="83"/>
    </row>
    <row r="48" customHeight="1" spans="1:4">
      <c r="A48" s="85"/>
      <c r="B48" s="99"/>
      <c r="C48" s="83"/>
      <c r="D48" s="83"/>
    </row>
    <row r="49" customHeight="1" spans="1:4">
      <c r="A49" s="113" t="s">
        <v>970</v>
      </c>
      <c r="B49" s="99">
        <f>SUM(B50:B51)</f>
        <v>0</v>
      </c>
      <c r="C49" s="83"/>
      <c r="D49" s="83"/>
    </row>
    <row r="50" customHeight="1" spans="1:4">
      <c r="A50" s="85"/>
      <c r="B50" s="99"/>
      <c r="C50" s="83"/>
      <c r="D50" s="83"/>
    </row>
    <row r="51" customHeight="1" spans="1:4">
      <c r="A51" s="85"/>
      <c r="B51" s="99"/>
      <c r="C51" s="83"/>
      <c r="D51" s="83"/>
    </row>
    <row r="52" customHeight="1" spans="1:4">
      <c r="A52" s="113" t="s">
        <v>971</v>
      </c>
      <c r="B52" s="99">
        <f>SUM(B53:B54)</f>
        <v>0</v>
      </c>
      <c r="C52" s="83"/>
      <c r="D52" s="83"/>
    </row>
    <row r="53" customHeight="1" spans="1:4">
      <c r="A53" s="85"/>
      <c r="B53" s="99"/>
      <c r="C53" s="83"/>
      <c r="D53" s="83"/>
    </row>
    <row r="54" customHeight="1" spans="1:4">
      <c r="A54" s="85"/>
      <c r="B54" s="99"/>
      <c r="C54" s="83"/>
      <c r="D54" s="83"/>
    </row>
    <row r="55" customHeight="1" spans="1:4">
      <c r="A55" s="113" t="s">
        <v>972</v>
      </c>
      <c r="B55" s="99">
        <f>SUM(B56:B57)</f>
        <v>0</v>
      </c>
      <c r="C55" s="83"/>
      <c r="D55" s="83"/>
    </row>
    <row r="56" customHeight="1" spans="1:4">
      <c r="A56" s="85"/>
      <c r="B56" s="99"/>
      <c r="C56" s="83"/>
      <c r="D56" s="83"/>
    </row>
    <row r="57" customHeight="1" spans="1:4">
      <c r="A57" s="85"/>
      <c r="B57" s="99"/>
      <c r="C57" s="83"/>
      <c r="D57" s="83"/>
    </row>
    <row r="58" customHeight="1" spans="1:4">
      <c r="A58" s="113" t="s">
        <v>973</v>
      </c>
      <c r="B58" s="99">
        <f>SUM(B59:B60)</f>
        <v>0</v>
      </c>
      <c r="C58" s="83"/>
      <c r="D58" s="83"/>
    </row>
    <row r="59" customHeight="1" spans="1:4">
      <c r="A59" s="85"/>
      <c r="B59" s="99"/>
      <c r="C59" s="83"/>
      <c r="D59" s="83"/>
    </row>
    <row r="60" customHeight="1" spans="1:4">
      <c r="A60" s="85"/>
      <c r="B60" s="99"/>
      <c r="C60" s="83"/>
      <c r="D60" s="83"/>
    </row>
    <row r="61" customHeight="1" spans="1:4">
      <c r="A61" s="113" t="s">
        <v>974</v>
      </c>
      <c r="B61" s="99">
        <f>SUM(B62:B63)</f>
        <v>0</v>
      </c>
      <c r="C61" s="83"/>
      <c r="D61" s="83"/>
    </row>
    <row r="62" customHeight="1" spans="1:4">
      <c r="A62" s="85"/>
      <c r="B62" s="99"/>
      <c r="C62" s="83"/>
      <c r="D62" s="83"/>
    </row>
    <row r="63" customHeight="1" spans="1:4">
      <c r="A63" s="85"/>
      <c r="B63" s="99"/>
      <c r="C63" s="83"/>
      <c r="D63" s="83"/>
    </row>
    <row r="64" customHeight="1" spans="1:4">
      <c r="A64" s="113" t="s">
        <v>975</v>
      </c>
      <c r="B64" s="99">
        <f>SUM(B65:B66)</f>
        <v>0</v>
      </c>
      <c r="C64" s="83"/>
      <c r="D64" s="83"/>
    </row>
    <row r="65" customHeight="1" spans="1:4">
      <c r="A65" s="85"/>
      <c r="B65" s="99"/>
      <c r="C65" s="83"/>
      <c r="D65" s="83"/>
    </row>
    <row r="66" customHeight="1" spans="1:4">
      <c r="A66" s="85"/>
      <c r="B66" s="99"/>
      <c r="C66" s="83"/>
      <c r="D66" s="83"/>
    </row>
    <row r="67" customHeight="1" spans="1:4">
      <c r="A67" s="113" t="s">
        <v>976</v>
      </c>
      <c r="B67" s="99">
        <f>SUM(B68:B69)</f>
        <v>0</v>
      </c>
      <c r="C67" s="83"/>
      <c r="D67" s="83"/>
    </row>
    <row r="68" customHeight="1" spans="1:4">
      <c r="A68" s="85"/>
      <c r="B68" s="99"/>
      <c r="C68" s="83"/>
      <c r="D68" s="83"/>
    </row>
    <row r="69" customHeight="1" spans="1:4">
      <c r="A69" s="85"/>
      <c r="B69" s="99"/>
      <c r="C69" s="83"/>
      <c r="D69" s="83"/>
    </row>
    <row r="70" customHeight="1" spans="1:4">
      <c r="A70" s="113" t="s">
        <v>977</v>
      </c>
      <c r="B70" s="99">
        <f>SUM(B71:B72)</f>
        <v>0</v>
      </c>
      <c r="C70" s="83"/>
      <c r="D70" s="83"/>
    </row>
    <row r="71" customHeight="1" spans="1:4">
      <c r="A71" s="85"/>
      <c r="B71" s="99"/>
      <c r="C71" s="83"/>
      <c r="D71" s="83"/>
    </row>
    <row r="72" customHeight="1" spans="1:4">
      <c r="A72" s="85"/>
      <c r="B72" s="99"/>
      <c r="C72" s="83"/>
      <c r="D72" s="83"/>
    </row>
    <row r="73" customHeight="1" spans="1:4">
      <c r="A73" s="113" t="s">
        <v>978</v>
      </c>
      <c r="B73" s="99">
        <f>SUM(B74:B75)</f>
        <v>0</v>
      </c>
      <c r="C73" s="83"/>
      <c r="D73" s="83"/>
    </row>
    <row r="74" customHeight="1" spans="1:4">
      <c r="A74" s="85"/>
      <c r="B74" s="99"/>
      <c r="C74" s="83"/>
      <c r="D74" s="83"/>
    </row>
    <row r="75" customHeight="1" spans="1:4">
      <c r="A75" s="85"/>
      <c r="B75" s="99"/>
      <c r="C75" s="114"/>
      <c r="D75" s="114"/>
    </row>
    <row r="76" customHeight="1" spans="1:4">
      <c r="A76" s="111" t="s">
        <v>979</v>
      </c>
      <c r="B76" s="99">
        <f>B77+B82+B88+B93+B98</f>
        <v>1482</v>
      </c>
      <c r="C76" s="83"/>
      <c r="D76" s="83"/>
    </row>
    <row r="77" customHeight="1" spans="1:4">
      <c r="A77" s="113" t="s">
        <v>980</v>
      </c>
      <c r="B77" s="99">
        <f>SUM(B78:B81)</f>
        <v>1399</v>
      </c>
      <c r="C77" s="83"/>
      <c r="D77" s="83"/>
    </row>
    <row r="78" s="34" customFormat="1" ht="24" spans="1:4">
      <c r="A78" s="89" t="s">
        <v>981</v>
      </c>
      <c r="B78" s="67">
        <v>1359</v>
      </c>
      <c r="C78" s="66" t="s">
        <v>982</v>
      </c>
      <c r="D78" s="60" t="s">
        <v>983</v>
      </c>
    </row>
    <row r="79" s="34" customFormat="1" ht="14.25" spans="1:4">
      <c r="A79" s="72" t="s">
        <v>984</v>
      </c>
      <c r="B79" s="70">
        <v>22</v>
      </c>
      <c r="C79" s="66" t="s">
        <v>985</v>
      </c>
      <c r="D79" s="60" t="s">
        <v>986</v>
      </c>
    </row>
    <row r="80" s="34" customFormat="1" ht="14.25" spans="1:4">
      <c r="A80" s="72" t="s">
        <v>984</v>
      </c>
      <c r="B80" s="70">
        <v>18</v>
      </c>
      <c r="C80" s="66" t="s">
        <v>987</v>
      </c>
      <c r="D80" s="60" t="s">
        <v>988</v>
      </c>
    </row>
    <row r="81" customHeight="1" spans="1:4">
      <c r="A81" s="85"/>
      <c r="B81" s="99"/>
      <c r="C81" s="83"/>
      <c r="D81" s="83"/>
    </row>
    <row r="82" customHeight="1" spans="1:4">
      <c r="A82" s="113" t="s">
        <v>989</v>
      </c>
      <c r="B82" s="99">
        <f>SUM(B83:B87)</f>
        <v>0</v>
      </c>
      <c r="C82" s="83"/>
      <c r="D82" s="83"/>
    </row>
    <row r="83" customHeight="1" spans="1:4">
      <c r="A83" s="72"/>
      <c r="B83" s="70"/>
      <c r="C83" s="66"/>
      <c r="D83" s="60"/>
    </row>
    <row r="84" customHeight="1" spans="1:4">
      <c r="A84" s="72"/>
      <c r="B84" s="70"/>
      <c r="C84" s="66"/>
      <c r="D84" s="60"/>
    </row>
    <row r="85" customHeight="1" spans="1:4">
      <c r="A85" s="72"/>
      <c r="B85" s="70"/>
      <c r="C85" s="66"/>
      <c r="D85" s="60"/>
    </row>
    <row r="86" customHeight="1" spans="1:4">
      <c r="A86" s="72"/>
      <c r="B86" s="70"/>
      <c r="C86" s="66"/>
      <c r="D86" s="60"/>
    </row>
    <row r="87" customHeight="1" spans="1:4">
      <c r="A87" s="85"/>
      <c r="B87" s="99"/>
      <c r="C87" s="83"/>
      <c r="D87" s="83"/>
    </row>
    <row r="88" customHeight="1" spans="1:4">
      <c r="A88" s="113" t="s">
        <v>990</v>
      </c>
      <c r="B88" s="99">
        <f>SUM(B89:B92)</f>
        <v>0</v>
      </c>
      <c r="D88" s="83"/>
    </row>
    <row r="89" customHeight="1" spans="1:4">
      <c r="A89" s="72"/>
      <c r="B89" s="70"/>
      <c r="C89" s="66"/>
      <c r="D89" s="60"/>
    </row>
    <row r="90" customHeight="1" spans="1:4">
      <c r="A90" s="72"/>
      <c r="B90" s="70"/>
      <c r="C90" s="66"/>
      <c r="D90" s="60"/>
    </row>
    <row r="91" customHeight="1" spans="1:4">
      <c r="A91" s="72"/>
      <c r="B91" s="70"/>
      <c r="C91" s="66"/>
      <c r="D91" s="60"/>
    </row>
    <row r="92" customHeight="1" spans="1:4">
      <c r="A92" s="85"/>
      <c r="B92" s="99"/>
      <c r="C92" s="83"/>
      <c r="D92" s="83"/>
    </row>
    <row r="93" customHeight="1" spans="1:4">
      <c r="A93" s="113" t="s">
        <v>991</v>
      </c>
      <c r="B93" s="99">
        <f>SUM(B94:B97)</f>
        <v>83</v>
      </c>
      <c r="C93" s="83"/>
      <c r="D93" s="83"/>
    </row>
    <row r="94" s="34" customFormat="1" ht="24" spans="1:4">
      <c r="A94" s="89" t="s">
        <v>992</v>
      </c>
      <c r="B94" s="67">
        <v>83</v>
      </c>
      <c r="C94" s="66" t="s">
        <v>993</v>
      </c>
      <c r="D94" s="60" t="s">
        <v>983</v>
      </c>
    </row>
    <row r="95" customHeight="1" spans="1:4">
      <c r="A95" s="72"/>
      <c r="B95" s="70"/>
      <c r="C95" s="66"/>
      <c r="D95" s="60"/>
    </row>
    <row r="96" customHeight="1" spans="1:4">
      <c r="A96" s="72"/>
      <c r="B96" s="70"/>
      <c r="C96" s="66"/>
      <c r="D96" s="60"/>
    </row>
    <row r="97" customHeight="1" spans="1:4">
      <c r="A97" s="85"/>
      <c r="B97" s="99"/>
      <c r="C97" s="83"/>
      <c r="D97" s="83"/>
    </row>
    <row r="98" customHeight="1" spans="1:4">
      <c r="A98" s="113" t="s">
        <v>994</v>
      </c>
      <c r="B98" s="99">
        <f>SUM(B99:B100)</f>
        <v>0</v>
      </c>
      <c r="C98" s="83"/>
      <c r="D98" s="83"/>
    </row>
    <row r="99" customHeight="1" spans="1:4">
      <c r="A99" s="85"/>
      <c r="B99" s="99"/>
      <c r="C99" s="121"/>
      <c r="D99" s="83"/>
    </row>
    <row r="100" customHeight="1" spans="1:4">
      <c r="A100" s="85"/>
      <c r="B100" s="99"/>
      <c r="C100" s="83"/>
      <c r="D100" s="83"/>
    </row>
    <row r="101" customHeight="1" spans="1:4">
      <c r="A101" s="111" t="s">
        <v>995</v>
      </c>
      <c r="B101" s="99">
        <f>B102+B105+B124+B130+B133+B136+B139+B142</f>
        <v>14468.51</v>
      </c>
      <c r="C101" s="83"/>
      <c r="D101" s="83"/>
    </row>
    <row r="102" customHeight="1" spans="1:4">
      <c r="A102" s="113" t="s">
        <v>996</v>
      </c>
      <c r="B102" s="99">
        <f>SUM(B103:B104)</f>
        <v>0</v>
      </c>
      <c r="C102" s="121"/>
      <c r="D102" s="121"/>
    </row>
    <row r="103" customHeight="1" spans="1:4">
      <c r="A103" s="85"/>
      <c r="B103" s="99"/>
      <c r="C103" s="120"/>
      <c r="D103" s="83"/>
    </row>
    <row r="104" customHeight="1" spans="1:4">
      <c r="A104" s="85"/>
      <c r="B104" s="99"/>
      <c r="C104" s="120"/>
      <c r="D104" s="118"/>
    </row>
    <row r="105" customHeight="1" spans="1:4">
      <c r="A105" s="113" t="s">
        <v>997</v>
      </c>
      <c r="B105" s="99">
        <f>SUM(B106:B123)</f>
        <v>14431.4</v>
      </c>
      <c r="C105" s="120"/>
      <c r="D105" s="118"/>
    </row>
    <row r="106" s="34" customFormat="1" ht="24" spans="1:4">
      <c r="A106" s="64" t="s">
        <v>998</v>
      </c>
      <c r="B106" s="67">
        <v>43.1</v>
      </c>
      <c r="C106" s="66" t="s">
        <v>999</v>
      </c>
      <c r="D106" s="60" t="s">
        <v>1000</v>
      </c>
    </row>
    <row r="107" s="34" customFormat="1" ht="14.25" spans="1:4">
      <c r="A107" s="64" t="s">
        <v>998</v>
      </c>
      <c r="B107" s="67">
        <v>339.8</v>
      </c>
      <c r="C107" s="71" t="s">
        <v>1001</v>
      </c>
      <c r="D107" s="60" t="s">
        <v>1002</v>
      </c>
    </row>
    <row r="108" s="34" customFormat="1" ht="14.25" spans="1:4">
      <c r="A108" s="64" t="s">
        <v>998</v>
      </c>
      <c r="B108" s="67">
        <v>114.5</v>
      </c>
      <c r="C108" s="71" t="s">
        <v>1003</v>
      </c>
      <c r="D108" s="60" t="s">
        <v>1002</v>
      </c>
    </row>
    <row r="109" s="34" customFormat="1" ht="14.25" spans="1:4">
      <c r="A109" s="64" t="s">
        <v>998</v>
      </c>
      <c r="B109" s="67">
        <v>1209</v>
      </c>
      <c r="C109" s="66" t="s">
        <v>1004</v>
      </c>
      <c r="D109" s="60" t="s">
        <v>1005</v>
      </c>
    </row>
    <row r="110" s="34" customFormat="1" ht="14.25" spans="1:4">
      <c r="A110" s="72" t="s">
        <v>1006</v>
      </c>
      <c r="B110" s="70">
        <v>178</v>
      </c>
      <c r="C110" s="66" t="s">
        <v>1007</v>
      </c>
      <c r="D110" s="60" t="s">
        <v>1008</v>
      </c>
    </row>
    <row r="111" s="34" customFormat="1" ht="48" spans="1:4">
      <c r="A111" s="72" t="s">
        <v>1009</v>
      </c>
      <c r="B111" s="70">
        <v>7608.2</v>
      </c>
      <c r="C111" s="66" t="s">
        <v>1010</v>
      </c>
      <c r="D111" s="60" t="s">
        <v>1011</v>
      </c>
    </row>
    <row r="112" s="34" customFormat="1" ht="24" spans="1:4">
      <c r="A112" s="72" t="s">
        <v>1009</v>
      </c>
      <c r="B112" s="70">
        <v>1667</v>
      </c>
      <c r="C112" s="71" t="s">
        <v>1012</v>
      </c>
      <c r="D112" s="60" t="s">
        <v>1013</v>
      </c>
    </row>
    <row r="113" s="34" customFormat="1" ht="24" spans="1:4">
      <c r="A113" s="73" t="s">
        <v>1009</v>
      </c>
      <c r="B113" s="70">
        <v>1434</v>
      </c>
      <c r="C113" s="66" t="s">
        <v>1014</v>
      </c>
      <c r="D113" s="60" t="s">
        <v>1015</v>
      </c>
    </row>
    <row r="114" s="34" customFormat="1" ht="24" spans="1:4">
      <c r="A114" s="73" t="s">
        <v>1016</v>
      </c>
      <c r="B114" s="70">
        <v>1032</v>
      </c>
      <c r="C114" s="66" t="s">
        <v>1017</v>
      </c>
      <c r="D114" s="60" t="s">
        <v>1018</v>
      </c>
    </row>
    <row r="115" s="34" customFormat="1" ht="14.25" spans="1:4">
      <c r="A115" s="73" t="s">
        <v>1006</v>
      </c>
      <c r="B115" s="70">
        <v>805.8</v>
      </c>
      <c r="C115" s="66" t="s">
        <v>1019</v>
      </c>
      <c r="D115" s="60" t="s">
        <v>1020</v>
      </c>
    </row>
    <row r="116" s="34" customFormat="1" ht="14.25" spans="1:4">
      <c r="A116" s="73"/>
      <c r="B116" s="70"/>
      <c r="C116" s="66"/>
      <c r="D116" s="60"/>
    </row>
    <row r="117" s="34" customFormat="1" ht="14.25" spans="1:4">
      <c r="A117" s="73"/>
      <c r="B117" s="70"/>
      <c r="C117" s="66"/>
      <c r="D117" s="60"/>
    </row>
    <row r="118" s="34" customFormat="1" ht="14.25" spans="1:4">
      <c r="A118" s="73"/>
      <c r="B118" s="70"/>
      <c r="C118" s="66"/>
      <c r="D118" s="60"/>
    </row>
    <row r="119" s="34" customFormat="1" ht="14.25" spans="1:4">
      <c r="A119" s="73"/>
      <c r="B119" s="70"/>
      <c r="C119" s="66"/>
      <c r="D119" s="60"/>
    </row>
    <row r="120" s="34" customFormat="1" ht="14.25" spans="1:4">
      <c r="A120" s="73"/>
      <c r="B120" s="70"/>
      <c r="C120" s="66"/>
      <c r="D120" s="60"/>
    </row>
    <row r="121" s="34" customFormat="1" ht="14.25" spans="1:4">
      <c r="A121" s="73"/>
      <c r="B121" s="70"/>
      <c r="C121" s="66"/>
      <c r="D121" s="60"/>
    </row>
    <row r="122" s="34" customFormat="1" ht="14.25" spans="1:4">
      <c r="A122" s="73"/>
      <c r="B122" s="70"/>
      <c r="C122" s="66"/>
      <c r="D122" s="60"/>
    </row>
    <row r="123" customHeight="1" spans="1:4">
      <c r="A123" s="85"/>
      <c r="B123" s="99"/>
      <c r="C123" s="120"/>
      <c r="D123" s="83"/>
    </row>
    <row r="124" customHeight="1" spans="1:4">
      <c r="A124" s="113" t="s">
        <v>1021</v>
      </c>
      <c r="B124" s="99">
        <f>SUM(B125:B129)</f>
        <v>17.11</v>
      </c>
      <c r="C124" s="83"/>
      <c r="D124" s="83"/>
    </row>
    <row r="125" s="34" customFormat="1" ht="14.25" spans="1:4">
      <c r="A125" s="64" t="s">
        <v>1022</v>
      </c>
      <c r="B125" s="125">
        <v>17.11</v>
      </c>
      <c r="C125" s="66" t="s">
        <v>1023</v>
      </c>
      <c r="D125" s="60" t="s">
        <v>1024</v>
      </c>
    </row>
    <row r="126" customHeight="1" spans="1:4">
      <c r="A126" s="72"/>
      <c r="B126" s="70"/>
      <c r="C126" s="66"/>
      <c r="D126" s="60"/>
    </row>
    <row r="127" customHeight="1" spans="1:4">
      <c r="A127" s="85"/>
      <c r="B127" s="99"/>
      <c r="C127" s="83"/>
      <c r="D127" s="83"/>
    </row>
    <row r="128" customHeight="1" spans="1:4">
      <c r="A128" s="85"/>
      <c r="B128" s="99"/>
      <c r="C128" s="83"/>
      <c r="D128" s="83"/>
    </row>
    <row r="129" customHeight="1" spans="1:4">
      <c r="A129" s="85"/>
      <c r="B129" s="99"/>
      <c r="C129" s="83"/>
      <c r="D129" s="83"/>
    </row>
    <row r="130" customHeight="1" spans="1:4">
      <c r="A130" s="113" t="s">
        <v>1025</v>
      </c>
      <c r="B130" s="99">
        <f>SUM(B131:B132)</f>
        <v>0</v>
      </c>
      <c r="C130" s="120"/>
      <c r="D130" s="83"/>
    </row>
    <row r="131" customHeight="1" spans="1:4">
      <c r="A131" s="85"/>
      <c r="B131" s="99"/>
      <c r="C131" s="120"/>
      <c r="D131" s="83"/>
    </row>
    <row r="132" customHeight="1" spans="1:4">
      <c r="A132" s="85"/>
      <c r="B132" s="99"/>
      <c r="C132" s="120"/>
      <c r="D132" s="83"/>
    </row>
    <row r="133" customHeight="1" spans="1:4">
      <c r="A133" s="113" t="s">
        <v>1026</v>
      </c>
      <c r="B133" s="99">
        <f>SUM(B134:B135)</f>
        <v>20</v>
      </c>
      <c r="C133" s="120"/>
      <c r="D133" s="83"/>
    </row>
    <row r="134" s="34" customFormat="1" ht="14.25" spans="1:4">
      <c r="A134" s="72" t="s">
        <v>1027</v>
      </c>
      <c r="B134" s="70">
        <v>20</v>
      </c>
      <c r="C134" s="71" t="s">
        <v>1028</v>
      </c>
      <c r="D134" s="60" t="s">
        <v>1029</v>
      </c>
    </row>
    <row r="135" customHeight="1" spans="1:4">
      <c r="A135" s="85"/>
      <c r="B135" s="99"/>
      <c r="C135" s="120"/>
      <c r="D135" s="83"/>
    </row>
    <row r="136" customHeight="1" spans="1:4">
      <c r="A136" s="113" t="s">
        <v>1030</v>
      </c>
      <c r="B136" s="99">
        <f>SUM(B137:B138)</f>
        <v>0</v>
      </c>
      <c r="C136" s="120"/>
      <c r="D136" s="83"/>
    </row>
    <row r="137" customHeight="1" spans="1:4">
      <c r="A137" s="85"/>
      <c r="B137" s="99"/>
      <c r="C137" s="120"/>
      <c r="D137" s="83"/>
    </row>
    <row r="138" customHeight="1" spans="1:4">
      <c r="A138" s="85"/>
      <c r="B138" s="99"/>
      <c r="C138" s="121"/>
      <c r="D138" s="83"/>
    </row>
    <row r="139" customHeight="1" spans="1:4">
      <c r="A139" s="113" t="s">
        <v>1031</v>
      </c>
      <c r="B139" s="99">
        <f>SUM(B140:B141)</f>
        <v>0</v>
      </c>
      <c r="C139" s="83"/>
      <c r="D139" s="83"/>
    </row>
    <row r="140" customHeight="1" spans="1:4">
      <c r="A140" s="85"/>
      <c r="B140" s="99"/>
      <c r="C140" s="120"/>
      <c r="D140" s="83"/>
    </row>
    <row r="141" customHeight="1" spans="1:4">
      <c r="A141" s="85"/>
      <c r="B141" s="99"/>
      <c r="C141" s="83"/>
      <c r="D141" s="83"/>
    </row>
    <row r="142" customHeight="1" spans="1:4">
      <c r="A142" s="113" t="s">
        <v>1032</v>
      </c>
      <c r="B142" s="99">
        <f>SUM(B143:B144)</f>
        <v>0</v>
      </c>
      <c r="C142" s="83"/>
      <c r="D142" s="83"/>
    </row>
    <row r="143" customHeight="1" spans="1:4">
      <c r="A143" s="85"/>
      <c r="B143" s="99"/>
      <c r="C143" s="83"/>
      <c r="D143" s="83"/>
    </row>
    <row r="144" customHeight="1" spans="1:4">
      <c r="A144" s="85"/>
      <c r="B144" s="99"/>
      <c r="C144" s="83"/>
      <c r="D144" s="83"/>
    </row>
    <row r="145" customHeight="1" spans="1:4">
      <c r="A145" s="111" t="s">
        <v>1033</v>
      </c>
      <c r="B145" s="99">
        <f>B146+B149+B152+B155+B158+B161+B164+B170+B173+B167</f>
        <v>0</v>
      </c>
      <c r="C145" s="83"/>
      <c r="D145" s="83"/>
    </row>
    <row r="146" customHeight="1" spans="1:4">
      <c r="A146" s="113" t="s">
        <v>1034</v>
      </c>
      <c r="B146" s="99">
        <f>SUM(B147:B148)</f>
        <v>0</v>
      </c>
      <c r="C146" s="83"/>
      <c r="D146" s="83"/>
    </row>
    <row r="147" customHeight="1" spans="1:4">
      <c r="A147" s="85"/>
      <c r="B147" s="99"/>
      <c r="C147" s="83"/>
      <c r="D147" s="83"/>
    </row>
    <row r="148" customHeight="1" spans="1:4">
      <c r="A148" s="85"/>
      <c r="B148" s="99"/>
      <c r="C148" s="83"/>
      <c r="D148" s="83"/>
    </row>
    <row r="149" customHeight="1" spans="1:4">
      <c r="A149" s="113" t="s">
        <v>1035</v>
      </c>
      <c r="B149" s="99">
        <f>SUM(B150:B151)</f>
        <v>0</v>
      </c>
      <c r="C149" s="83"/>
      <c r="D149" s="83"/>
    </row>
    <row r="150" customHeight="1" spans="1:4">
      <c r="A150" s="85"/>
      <c r="B150" s="99"/>
      <c r="C150" s="83"/>
      <c r="D150" s="83"/>
    </row>
    <row r="151" customHeight="1" spans="1:4">
      <c r="A151" s="85"/>
      <c r="B151" s="99"/>
      <c r="C151" s="83"/>
      <c r="D151" s="83"/>
    </row>
    <row r="152" customHeight="1" spans="1:4">
      <c r="A152" s="113" t="s">
        <v>1036</v>
      </c>
      <c r="B152" s="99">
        <f>SUM(B153:B154)</f>
        <v>0</v>
      </c>
      <c r="C152" s="83"/>
      <c r="D152" s="83"/>
    </row>
    <row r="153" customHeight="1" spans="1:4">
      <c r="A153" s="85"/>
      <c r="B153" s="99"/>
      <c r="C153" s="83"/>
      <c r="D153" s="83"/>
    </row>
    <row r="154" customHeight="1" spans="1:4">
      <c r="A154" s="85"/>
      <c r="B154" s="99"/>
      <c r="C154" s="83"/>
      <c r="D154" s="83"/>
    </row>
    <row r="155" customHeight="1" spans="1:4">
      <c r="A155" s="113" t="s">
        <v>1037</v>
      </c>
      <c r="B155" s="99">
        <f>SUM(B156:B157)</f>
        <v>0</v>
      </c>
      <c r="C155" s="83"/>
      <c r="D155" s="83"/>
    </row>
    <row r="156" customHeight="1" spans="1:4">
      <c r="A156" s="85"/>
      <c r="B156" s="99"/>
      <c r="C156" s="83"/>
      <c r="D156" s="83"/>
    </row>
    <row r="157" customHeight="1" spans="1:4">
      <c r="A157" s="85"/>
      <c r="B157" s="99"/>
      <c r="C157" s="83"/>
      <c r="D157" s="83"/>
    </row>
    <row r="158" customHeight="1" spans="1:4">
      <c r="A158" s="113" t="s">
        <v>1038</v>
      </c>
      <c r="B158" s="99">
        <f>SUM(B159:B160)</f>
        <v>0</v>
      </c>
      <c r="C158" s="83"/>
      <c r="D158" s="83"/>
    </row>
    <row r="159" customHeight="1" spans="1:4">
      <c r="A159" s="85"/>
      <c r="B159" s="99"/>
      <c r="C159" s="83"/>
      <c r="D159" s="83"/>
    </row>
    <row r="160" customHeight="1" spans="1:4">
      <c r="A160" s="85"/>
      <c r="B160" s="99"/>
      <c r="C160" s="83"/>
      <c r="D160" s="83"/>
    </row>
    <row r="161" customHeight="1" spans="1:4">
      <c r="A161" s="113" t="s">
        <v>1039</v>
      </c>
      <c r="B161" s="99">
        <f>SUM(B162:B163)</f>
        <v>0</v>
      </c>
      <c r="C161" s="83"/>
      <c r="D161" s="83"/>
    </row>
    <row r="162" customHeight="1" spans="1:4">
      <c r="A162" s="85"/>
      <c r="B162" s="99"/>
      <c r="C162" s="83"/>
      <c r="D162" s="83"/>
    </row>
    <row r="163" customHeight="1" spans="1:4">
      <c r="A163" s="85"/>
      <c r="B163" s="99"/>
      <c r="C163" s="83"/>
      <c r="D163" s="83"/>
    </row>
    <row r="164" customHeight="1" spans="1:4">
      <c r="A164" s="113" t="s">
        <v>1040</v>
      </c>
      <c r="B164" s="99">
        <f>SUM(B165:B166)</f>
        <v>0</v>
      </c>
      <c r="C164" s="83"/>
      <c r="D164" s="83"/>
    </row>
    <row r="165" customHeight="1" spans="1:4">
      <c r="A165" s="85"/>
      <c r="B165" s="99"/>
      <c r="C165" s="83"/>
      <c r="D165" s="83"/>
    </row>
    <row r="166" customHeight="1" spans="1:4">
      <c r="A166" s="85"/>
      <c r="B166" s="99"/>
      <c r="C166" s="83"/>
      <c r="D166" s="83"/>
    </row>
    <row r="167" customHeight="1" spans="1:4">
      <c r="A167" s="113" t="s">
        <v>1041</v>
      </c>
      <c r="B167" s="99">
        <f>SUM(B168:B169)</f>
        <v>0</v>
      </c>
      <c r="C167" s="83"/>
      <c r="D167" s="83"/>
    </row>
    <row r="168" customHeight="1" spans="1:4">
      <c r="A168" s="85"/>
      <c r="B168" s="99"/>
      <c r="C168" s="83"/>
      <c r="D168" s="83"/>
    </row>
    <row r="169" customHeight="1" spans="1:4">
      <c r="A169" s="85"/>
      <c r="B169" s="99"/>
      <c r="C169" s="83"/>
      <c r="D169" s="83"/>
    </row>
    <row r="170" customHeight="1" spans="1:4">
      <c r="A170" s="113" t="s">
        <v>1042</v>
      </c>
      <c r="B170" s="99">
        <f>SUM(B171:B172)</f>
        <v>0</v>
      </c>
      <c r="C170" s="83"/>
      <c r="D170" s="83"/>
    </row>
    <row r="171" customHeight="1" spans="1:4">
      <c r="A171" s="85"/>
      <c r="B171" s="99"/>
      <c r="C171" s="83"/>
      <c r="D171" s="83"/>
    </row>
    <row r="172" customHeight="1" spans="1:4">
      <c r="A172" s="85"/>
      <c r="B172" s="99"/>
      <c r="C172" s="83"/>
      <c r="D172" s="83"/>
    </row>
    <row r="173" customHeight="1" spans="1:4">
      <c r="A173" s="113" t="s">
        <v>1043</v>
      </c>
      <c r="B173" s="99">
        <f>SUM(B174:B175)</f>
        <v>0</v>
      </c>
      <c r="C173" s="83"/>
      <c r="D173" s="83"/>
    </row>
    <row r="174" customHeight="1" spans="1:4">
      <c r="A174" s="85"/>
      <c r="B174" s="99"/>
      <c r="C174" s="83"/>
      <c r="D174" s="83"/>
    </row>
    <row r="175" customHeight="1" spans="1:4">
      <c r="A175" s="85"/>
      <c r="B175" s="99"/>
      <c r="C175" s="83"/>
      <c r="D175" s="83"/>
    </row>
    <row r="176" customHeight="1" spans="1:4">
      <c r="A176" s="126" t="s">
        <v>1044</v>
      </c>
      <c r="B176" s="99">
        <f>B177+B188+B191+B194+B201+B198</f>
        <v>220</v>
      </c>
      <c r="C176" s="83"/>
      <c r="D176" s="83"/>
    </row>
    <row r="177" customHeight="1" spans="1:4">
      <c r="A177" s="81" t="s">
        <v>1045</v>
      </c>
      <c r="B177" s="99">
        <f>SUM(B178:B187)</f>
        <v>220</v>
      </c>
      <c r="C177" s="83"/>
      <c r="D177" s="83"/>
    </row>
    <row r="178" s="34" customFormat="1" ht="24" spans="1:4">
      <c r="A178" s="127" t="s">
        <v>1046</v>
      </c>
      <c r="B178" s="67">
        <v>119</v>
      </c>
      <c r="C178" s="66" t="s">
        <v>1047</v>
      </c>
      <c r="D178" s="60" t="s">
        <v>1048</v>
      </c>
    </row>
    <row r="179" s="34" customFormat="1" ht="14.25" spans="1:4">
      <c r="A179" s="72" t="s">
        <v>1049</v>
      </c>
      <c r="B179" s="70">
        <v>21</v>
      </c>
      <c r="C179" s="66" t="s">
        <v>1050</v>
      </c>
      <c r="D179" s="60" t="s">
        <v>1051</v>
      </c>
    </row>
    <row r="180" s="34" customFormat="1" ht="14.25" spans="1:4">
      <c r="A180" s="72" t="s">
        <v>1052</v>
      </c>
      <c r="B180" s="70">
        <v>70</v>
      </c>
      <c r="C180" s="66" t="s">
        <v>1053</v>
      </c>
      <c r="D180" s="60" t="s">
        <v>1054</v>
      </c>
    </row>
    <row r="181" s="34" customFormat="1" ht="14.25" spans="1:4">
      <c r="A181" s="72" t="s">
        <v>1055</v>
      </c>
      <c r="B181" s="70">
        <v>10</v>
      </c>
      <c r="C181" s="66" t="s">
        <v>1056</v>
      </c>
      <c r="D181" s="60" t="s">
        <v>1054</v>
      </c>
    </row>
    <row r="182" s="34" customFormat="1" ht="14.25" spans="1:4">
      <c r="A182" s="72"/>
      <c r="B182" s="70"/>
      <c r="C182" s="66"/>
      <c r="D182" s="60"/>
    </row>
    <row r="183" s="34" customFormat="1" ht="14.25" spans="1:4">
      <c r="A183" s="72"/>
      <c r="B183" s="70"/>
      <c r="C183" s="66"/>
      <c r="D183" s="60"/>
    </row>
    <row r="184" s="34" customFormat="1" ht="14.25" spans="1:4">
      <c r="A184" s="72"/>
      <c r="B184" s="70"/>
      <c r="C184" s="66"/>
      <c r="D184" s="60"/>
    </row>
    <row r="185" s="34" customFormat="1" ht="14.25" spans="1:4">
      <c r="A185" s="72"/>
      <c r="B185" s="70"/>
      <c r="C185" s="66"/>
      <c r="D185" s="60"/>
    </row>
    <row r="186" s="34" customFormat="1" ht="14.25" spans="1:4">
      <c r="A186" s="72"/>
      <c r="B186" s="70"/>
      <c r="C186" s="66"/>
      <c r="D186" s="60"/>
    </row>
    <row r="187" customHeight="1" spans="1:4">
      <c r="A187" s="85"/>
      <c r="B187" s="99"/>
      <c r="C187" s="83"/>
      <c r="D187" s="83"/>
    </row>
    <row r="188" customHeight="1" spans="1:4">
      <c r="A188" s="113" t="s">
        <v>1057</v>
      </c>
      <c r="B188" s="99">
        <f>SUM(B189:B190)</f>
        <v>0</v>
      </c>
      <c r="C188" s="83"/>
      <c r="D188" s="83"/>
    </row>
    <row r="189" customHeight="1" spans="1:4">
      <c r="A189" s="85"/>
      <c r="B189" s="99"/>
      <c r="C189" s="83"/>
      <c r="D189" s="83"/>
    </row>
    <row r="190" customHeight="1" spans="1:4">
      <c r="A190" s="85"/>
      <c r="B190" s="99"/>
      <c r="C190" s="83"/>
      <c r="D190" s="83"/>
    </row>
    <row r="191" customHeight="1" spans="1:4">
      <c r="A191" s="113" t="s">
        <v>1058</v>
      </c>
      <c r="B191" s="99">
        <f>SUM(B192:B193)</f>
        <v>0</v>
      </c>
      <c r="C191" s="83"/>
      <c r="D191" s="83"/>
    </row>
    <row r="192" customHeight="1" spans="1:4">
      <c r="A192" s="85"/>
      <c r="B192" s="99"/>
      <c r="C192" s="83"/>
      <c r="D192" s="83"/>
    </row>
    <row r="193" customHeight="1" spans="1:4">
      <c r="A193" s="85"/>
      <c r="B193" s="99"/>
      <c r="C193" s="83"/>
      <c r="D193" s="83"/>
    </row>
    <row r="194" customHeight="1" spans="1:4">
      <c r="A194" s="81" t="s">
        <v>1059</v>
      </c>
      <c r="B194" s="99">
        <f>SUM(B195:B197)</f>
        <v>0</v>
      </c>
      <c r="C194" s="83"/>
      <c r="D194" s="83"/>
    </row>
    <row r="195" customHeight="1" spans="1:4">
      <c r="A195" s="85"/>
      <c r="B195" s="99"/>
      <c r="C195" s="83"/>
      <c r="D195" s="83"/>
    </row>
    <row r="196" customHeight="1" spans="1:4">
      <c r="A196" s="85"/>
      <c r="B196" s="99"/>
      <c r="C196" s="83"/>
      <c r="D196" s="83"/>
    </row>
    <row r="197" customHeight="1" spans="1:4">
      <c r="A197" s="85"/>
      <c r="B197" s="99"/>
      <c r="C197" s="83"/>
      <c r="D197" s="83"/>
    </row>
    <row r="198" customHeight="1" spans="1:4">
      <c r="A198" s="81" t="s">
        <v>1060</v>
      </c>
      <c r="B198" s="99">
        <f>SUM(B199:B200)</f>
        <v>0</v>
      </c>
      <c r="C198" s="83"/>
      <c r="D198" s="83"/>
    </row>
    <row r="199" s="35" customFormat="1" customHeight="1" spans="1:4">
      <c r="A199" s="98"/>
      <c r="B199" s="99"/>
      <c r="C199" s="83"/>
      <c r="D199" s="83"/>
    </row>
    <row r="200" customHeight="1" spans="1:4">
      <c r="A200" s="85"/>
      <c r="B200" s="99"/>
      <c r="C200" s="83"/>
      <c r="D200" s="83"/>
    </row>
    <row r="201" customHeight="1" spans="1:4">
      <c r="A201" s="113" t="s">
        <v>1061</v>
      </c>
      <c r="B201" s="99">
        <f>SUM(B202:B203)</f>
        <v>0</v>
      </c>
      <c r="C201" s="83"/>
      <c r="D201" s="83"/>
    </row>
    <row r="202" customHeight="1" spans="1:4">
      <c r="A202" s="85"/>
      <c r="B202" s="99"/>
      <c r="C202" s="83"/>
      <c r="D202" s="83"/>
    </row>
    <row r="203" customHeight="1" spans="1:4">
      <c r="A203" s="85"/>
      <c r="B203" s="99"/>
      <c r="C203" s="83"/>
      <c r="D203" s="83"/>
    </row>
    <row r="204" customHeight="1" spans="1:4">
      <c r="A204" s="111" t="s">
        <v>1062</v>
      </c>
      <c r="B204" s="99">
        <f>B205+B211+B214+B217+B222+B227+B230+B269+B235+B238+B244+B249+B253+B259+B266+B272+B208</f>
        <v>27224.07</v>
      </c>
      <c r="C204" s="83"/>
      <c r="D204" s="83"/>
    </row>
    <row r="205" customHeight="1" spans="1:4">
      <c r="A205" s="113" t="s">
        <v>1063</v>
      </c>
      <c r="B205" s="99">
        <f>SUM(B206:B207)</f>
        <v>0</v>
      </c>
      <c r="C205" s="83"/>
      <c r="D205" s="83"/>
    </row>
    <row r="206" customHeight="1" spans="1:4">
      <c r="A206" s="128"/>
      <c r="B206" s="99"/>
      <c r="C206" s="83"/>
      <c r="D206" s="83"/>
    </row>
    <row r="207" customHeight="1" spans="1:4">
      <c r="A207" s="128"/>
      <c r="B207" s="99"/>
      <c r="C207" s="83"/>
      <c r="D207" s="83"/>
    </row>
    <row r="208" customHeight="1" spans="1:4">
      <c r="A208" s="81" t="s">
        <v>1064</v>
      </c>
      <c r="B208" s="99">
        <f>SUM(B209:B210)</f>
        <v>0</v>
      </c>
      <c r="C208" s="83"/>
      <c r="D208" s="83"/>
    </row>
    <row r="209" customHeight="1" spans="1:4">
      <c r="A209" s="128"/>
      <c r="B209" s="99"/>
      <c r="C209" s="83"/>
      <c r="D209" s="83"/>
    </row>
    <row r="210" customHeight="1" spans="1:4">
      <c r="A210" s="128"/>
      <c r="B210" s="99"/>
      <c r="C210" s="83"/>
      <c r="D210" s="83"/>
    </row>
    <row r="211" customHeight="1" spans="1:4">
      <c r="A211" s="113" t="s">
        <v>1065</v>
      </c>
      <c r="B211" s="99">
        <f>SUM(B212:B213)</f>
        <v>2879</v>
      </c>
      <c r="C211" s="83"/>
      <c r="D211" s="83"/>
    </row>
    <row r="212" s="34" customFormat="1" ht="14.25" spans="1:4">
      <c r="A212" s="72" t="s">
        <v>1066</v>
      </c>
      <c r="B212" s="70">
        <v>2879</v>
      </c>
      <c r="C212" s="66" t="s">
        <v>1067</v>
      </c>
      <c r="D212" s="60" t="s">
        <v>1068</v>
      </c>
    </row>
    <row r="213" customHeight="1" spans="1:4">
      <c r="A213" s="85"/>
      <c r="B213" s="99"/>
      <c r="C213" s="121"/>
      <c r="D213" s="83"/>
    </row>
    <row r="214" customHeight="1" spans="1:4">
      <c r="A214" s="113" t="s">
        <v>1069</v>
      </c>
      <c r="B214" s="99">
        <f>SUM(B215:B216)</f>
        <v>0</v>
      </c>
      <c r="C214" s="120"/>
      <c r="D214" s="83"/>
    </row>
    <row r="215" customHeight="1" spans="1:4">
      <c r="A215" s="85"/>
      <c r="B215" s="99"/>
      <c r="C215" s="83"/>
      <c r="D215" s="83"/>
    </row>
    <row r="216" customHeight="1" spans="1:4">
      <c r="A216" s="85"/>
      <c r="B216" s="99"/>
      <c r="C216" s="83"/>
      <c r="D216" s="83"/>
    </row>
    <row r="217" customHeight="1" spans="1:4">
      <c r="A217" s="113" t="s">
        <v>1070</v>
      </c>
      <c r="B217" s="99">
        <f>SUM(B218:B221)</f>
        <v>0</v>
      </c>
      <c r="C217" s="83"/>
      <c r="D217" s="83"/>
    </row>
    <row r="218" customHeight="1" spans="1:4">
      <c r="A218" s="72"/>
      <c r="B218" s="70"/>
      <c r="C218" s="66"/>
      <c r="D218" s="60"/>
    </row>
    <row r="219" customHeight="1" spans="1:4">
      <c r="A219" s="85"/>
      <c r="B219" s="99"/>
      <c r="C219" s="83"/>
      <c r="D219" s="83"/>
    </row>
    <row r="220" customHeight="1" spans="1:4">
      <c r="A220" s="85"/>
      <c r="B220" s="99"/>
      <c r="C220" s="83"/>
      <c r="D220" s="83"/>
    </row>
    <row r="221" customHeight="1" spans="1:4">
      <c r="A221" s="85"/>
      <c r="B221" s="99"/>
      <c r="C221" s="83"/>
      <c r="D221" s="83"/>
    </row>
    <row r="222" customHeight="1" spans="1:4">
      <c r="A222" s="113" t="s">
        <v>1071</v>
      </c>
      <c r="B222" s="99">
        <f>SUM(B223:B226)</f>
        <v>0</v>
      </c>
      <c r="C222" s="120"/>
      <c r="D222" s="83"/>
    </row>
    <row r="223" customHeight="1" spans="1:4">
      <c r="A223" s="85"/>
      <c r="B223" s="99"/>
      <c r="C223" s="120"/>
      <c r="D223" s="83"/>
    </row>
    <row r="224" customHeight="1" spans="1:4">
      <c r="A224" s="85"/>
      <c r="B224" s="99"/>
      <c r="C224" s="120"/>
      <c r="D224" s="83"/>
    </row>
    <row r="225" customHeight="1" spans="1:4">
      <c r="A225" s="85"/>
      <c r="B225" s="99"/>
      <c r="C225" s="120"/>
      <c r="D225" s="83"/>
    </row>
    <row r="226" customHeight="1" spans="1:4">
      <c r="A226" s="85"/>
      <c r="B226" s="99"/>
      <c r="C226" s="83"/>
      <c r="D226" s="83"/>
    </row>
    <row r="227" customHeight="1" spans="1:4">
      <c r="A227" s="129" t="s">
        <v>1072</v>
      </c>
      <c r="B227" s="99">
        <f>SUM(B228:B229)</f>
        <v>0</v>
      </c>
      <c r="C227" s="83"/>
      <c r="D227" s="83"/>
    </row>
    <row r="228" customHeight="1" spans="2:4">
      <c r="B228" s="99"/>
      <c r="C228" s="83"/>
      <c r="D228" s="83"/>
    </row>
    <row r="229" customHeight="1" spans="1:4">
      <c r="A229" s="130"/>
      <c r="B229" s="99"/>
      <c r="C229" s="83"/>
      <c r="D229" s="83"/>
    </row>
    <row r="230" customHeight="1" spans="1:4">
      <c r="A230" s="129" t="s">
        <v>1073</v>
      </c>
      <c r="B230" s="99">
        <f>SUM(B231:B234)</f>
        <v>50.89</v>
      </c>
      <c r="C230" s="83"/>
      <c r="D230" s="83"/>
    </row>
    <row r="231" s="34" customFormat="1" ht="14.25" spans="1:4">
      <c r="A231" s="72" t="s">
        <v>1074</v>
      </c>
      <c r="B231" s="70">
        <v>50.89</v>
      </c>
      <c r="C231" s="66" t="s">
        <v>1075</v>
      </c>
      <c r="D231" s="60" t="s">
        <v>1076</v>
      </c>
    </row>
    <row r="232" customHeight="1" spans="1:4">
      <c r="A232" s="72"/>
      <c r="B232" s="67"/>
      <c r="C232" s="66"/>
      <c r="D232" s="60"/>
    </row>
    <row r="233" customHeight="1" spans="1:4">
      <c r="A233" s="72"/>
      <c r="B233" s="67"/>
      <c r="C233" s="66"/>
      <c r="D233" s="60"/>
    </row>
    <row r="234" customHeight="1" spans="1:4">
      <c r="A234" s="85"/>
      <c r="B234" s="99"/>
      <c r="C234" s="83"/>
      <c r="D234" s="83"/>
    </row>
    <row r="235" customHeight="1" spans="1:4">
      <c r="A235" s="113" t="s">
        <v>1077</v>
      </c>
      <c r="B235" s="99">
        <f>SUM(B236:B237)</f>
        <v>0</v>
      </c>
      <c r="C235" s="83"/>
      <c r="D235" s="83"/>
    </row>
    <row r="236" customHeight="1" spans="1:4">
      <c r="A236" s="85"/>
      <c r="B236" s="99"/>
      <c r="C236" s="83"/>
      <c r="D236" s="83"/>
    </row>
    <row r="237" customHeight="1" spans="1:4">
      <c r="A237" s="85"/>
      <c r="B237" s="99"/>
      <c r="C237" s="83"/>
      <c r="D237" s="83"/>
    </row>
    <row r="238" customHeight="1" spans="1:4">
      <c r="A238" s="113" t="s">
        <v>1078</v>
      </c>
      <c r="B238" s="99">
        <f>SUM(B239:B243)</f>
        <v>6162.18</v>
      </c>
      <c r="C238" s="83"/>
      <c r="D238" s="83"/>
    </row>
    <row r="239" s="34" customFormat="1" ht="24" spans="1:4">
      <c r="A239" s="72" t="s">
        <v>1079</v>
      </c>
      <c r="B239" s="70">
        <v>6162.18</v>
      </c>
      <c r="C239" s="66" t="s">
        <v>1080</v>
      </c>
      <c r="D239" s="60" t="s">
        <v>1081</v>
      </c>
    </row>
    <row r="240" customHeight="1" spans="1:4">
      <c r="A240" s="85"/>
      <c r="B240" s="99"/>
      <c r="C240" s="83"/>
      <c r="D240" s="83"/>
    </row>
    <row r="241" customHeight="1" spans="1:4">
      <c r="A241" s="85"/>
      <c r="B241" s="99"/>
      <c r="C241" s="83"/>
      <c r="D241" s="83"/>
    </row>
    <row r="242" customHeight="1" spans="1:4">
      <c r="A242" s="85"/>
      <c r="B242" s="99"/>
      <c r="C242" s="83"/>
      <c r="D242" s="83"/>
    </row>
    <row r="243" customHeight="1" spans="1:4">
      <c r="A243" s="85"/>
      <c r="B243" s="99"/>
      <c r="C243" s="120"/>
      <c r="D243" s="83"/>
    </row>
    <row r="244" customHeight="1" spans="1:4">
      <c r="A244" s="113" t="s">
        <v>1082</v>
      </c>
      <c r="B244" s="99">
        <f>SUM(B245:B248)</f>
        <v>0</v>
      </c>
      <c r="C244" s="120"/>
      <c r="D244" s="83"/>
    </row>
    <row r="245" customHeight="1" spans="1:4">
      <c r="A245" s="64"/>
      <c r="B245" s="67"/>
      <c r="C245" s="71"/>
      <c r="D245" s="60"/>
    </row>
    <row r="246" customHeight="1" spans="1:4">
      <c r="A246" s="64"/>
      <c r="B246" s="67"/>
      <c r="C246" s="71"/>
      <c r="D246" s="60"/>
    </row>
    <row r="247" customHeight="1" spans="1:4">
      <c r="A247" s="127"/>
      <c r="B247" s="67"/>
      <c r="C247" s="66"/>
      <c r="D247" s="60"/>
    </row>
    <row r="248" customHeight="1" spans="1:4">
      <c r="A248" s="85"/>
      <c r="B248" s="99"/>
      <c r="C248" s="83"/>
      <c r="D248" s="83"/>
    </row>
    <row r="249" customHeight="1" spans="1:4">
      <c r="A249" s="113" t="s">
        <v>1083</v>
      </c>
      <c r="B249" s="99">
        <f>SUM(B250:B252)</f>
        <v>0</v>
      </c>
      <c r="C249" s="83"/>
      <c r="D249" s="83"/>
    </row>
    <row r="250" customHeight="1" spans="1:4">
      <c r="A250" s="85"/>
      <c r="B250" s="99"/>
      <c r="C250" s="83"/>
      <c r="D250" s="83"/>
    </row>
    <row r="251" customHeight="1" spans="1:4">
      <c r="A251" s="85"/>
      <c r="B251" s="99"/>
      <c r="C251" s="83"/>
      <c r="D251" s="83"/>
    </row>
    <row r="252" customHeight="1" spans="1:4">
      <c r="A252" s="85"/>
      <c r="B252" s="99"/>
      <c r="C252" s="83"/>
      <c r="D252" s="83"/>
    </row>
    <row r="253" customHeight="1" spans="1:4">
      <c r="A253" s="113" t="s">
        <v>1084</v>
      </c>
      <c r="B253" s="99">
        <f>SUM(B254:B258)</f>
        <v>0</v>
      </c>
      <c r="C253" s="83"/>
      <c r="D253" s="83"/>
    </row>
    <row r="254" customHeight="1" spans="1:4">
      <c r="A254" s="98"/>
      <c r="B254" s="99"/>
      <c r="C254" s="83"/>
      <c r="D254" s="83"/>
    </row>
    <row r="255" customHeight="1" spans="1:4">
      <c r="A255" s="98"/>
      <c r="B255" s="99"/>
      <c r="C255" s="83"/>
      <c r="D255" s="83"/>
    </row>
    <row r="256" customHeight="1" spans="1:4">
      <c r="A256" s="98"/>
      <c r="B256" s="99"/>
      <c r="C256" s="83"/>
      <c r="D256" s="83"/>
    </row>
    <row r="257" customHeight="1" spans="1:4">
      <c r="A257" s="98"/>
      <c r="B257" s="99"/>
      <c r="C257" s="83"/>
      <c r="D257" s="83"/>
    </row>
    <row r="258" customHeight="1" spans="1:4">
      <c r="A258" s="85"/>
      <c r="B258" s="99"/>
      <c r="C258" s="83"/>
      <c r="D258" s="83"/>
    </row>
    <row r="259" customHeight="1" spans="1:4">
      <c r="A259" s="113" t="s">
        <v>1085</v>
      </c>
      <c r="B259" s="99">
        <f>SUM(B260:B265)</f>
        <v>18029</v>
      </c>
      <c r="D259" s="83"/>
    </row>
    <row r="260" s="34" customFormat="1" ht="14.25" spans="1:4">
      <c r="A260" s="72" t="s">
        <v>1086</v>
      </c>
      <c r="B260" s="70">
        <v>15742</v>
      </c>
      <c r="C260" s="66" t="s">
        <v>1087</v>
      </c>
      <c r="D260" s="60" t="s">
        <v>1088</v>
      </c>
    </row>
    <row r="261" s="34" customFormat="1" ht="14.25" spans="1:4">
      <c r="A261" s="72" t="s">
        <v>1086</v>
      </c>
      <c r="B261" s="67">
        <v>2287</v>
      </c>
      <c r="C261" s="66" t="s">
        <v>1089</v>
      </c>
      <c r="D261" s="60" t="s">
        <v>1090</v>
      </c>
    </row>
    <row r="262" customHeight="1" spans="1:4">
      <c r="A262" s="72"/>
      <c r="B262" s="67"/>
      <c r="C262" s="66"/>
      <c r="D262" s="60"/>
    </row>
    <row r="263" customHeight="1" spans="1:4">
      <c r="A263" s="72"/>
      <c r="B263" s="67"/>
      <c r="C263" s="131"/>
      <c r="D263" s="60"/>
    </row>
    <row r="264" customHeight="1" spans="1:4">
      <c r="A264" s="72"/>
      <c r="B264" s="70"/>
      <c r="C264" s="66"/>
      <c r="D264" s="60"/>
    </row>
    <row r="265" customHeight="1" spans="1:4">
      <c r="A265" s="85"/>
      <c r="B265" s="99"/>
      <c r="C265" s="83"/>
      <c r="D265" s="83"/>
    </row>
    <row r="266" customHeight="1" spans="1:4">
      <c r="A266" s="113" t="s">
        <v>1091</v>
      </c>
      <c r="B266" s="99">
        <f>SUM(B267:B268)</f>
        <v>0</v>
      </c>
      <c r="C266" s="83"/>
      <c r="D266" s="83"/>
    </row>
    <row r="267" customHeight="1" spans="1:4">
      <c r="A267" s="85"/>
      <c r="B267" s="99"/>
      <c r="C267" s="83"/>
      <c r="D267" s="83"/>
    </row>
    <row r="268" customHeight="1" spans="1:4">
      <c r="A268" s="85"/>
      <c r="B268" s="99"/>
      <c r="C268" s="83"/>
      <c r="D268" s="83"/>
    </row>
    <row r="269" customHeight="1" spans="1:5">
      <c r="A269" s="81" t="s">
        <v>1092</v>
      </c>
      <c r="B269" s="82">
        <f>SUM(B270:B271)</f>
        <v>0</v>
      </c>
      <c r="C269" s="83"/>
      <c r="D269" s="83"/>
      <c r="E269" s="84"/>
    </row>
    <row r="270" customHeight="1" spans="1:5">
      <c r="A270" s="85"/>
      <c r="B270" s="82"/>
      <c r="C270" s="83"/>
      <c r="D270" s="83"/>
      <c r="E270" s="84"/>
    </row>
    <row r="271" customHeight="1" spans="1:5">
      <c r="A271" s="85"/>
      <c r="B271" s="82"/>
      <c r="C271" s="83"/>
      <c r="D271" s="83"/>
      <c r="E271" s="84"/>
    </row>
    <row r="272" customHeight="1" spans="1:4">
      <c r="A272" s="113" t="s">
        <v>1093</v>
      </c>
      <c r="B272" s="99">
        <f>SUM(B273:B274)</f>
        <v>103</v>
      </c>
      <c r="C272" s="83"/>
      <c r="D272" s="83"/>
    </row>
    <row r="273" customHeight="1" spans="1:4">
      <c r="A273" s="132" t="s">
        <v>1094</v>
      </c>
      <c r="B273" s="116">
        <v>103</v>
      </c>
      <c r="C273" s="133" t="s">
        <v>1095</v>
      </c>
      <c r="D273" s="134" t="s">
        <v>1096</v>
      </c>
    </row>
    <row r="274" customHeight="1" spans="1:4">
      <c r="A274" s="85"/>
      <c r="B274" s="99"/>
      <c r="C274" s="83"/>
      <c r="D274" s="83"/>
    </row>
    <row r="275" customHeight="1" spans="1:4">
      <c r="A275" s="126" t="s">
        <v>1097</v>
      </c>
      <c r="B275" s="99">
        <f>B276+B282+B287+B292+B296+B300+B330+B306+B309+B316+B323+B333+B327</f>
        <v>26583</v>
      </c>
      <c r="C275" s="83"/>
      <c r="D275" s="83"/>
    </row>
    <row r="276" customHeight="1" spans="1:4">
      <c r="A276" s="81" t="s">
        <v>1098</v>
      </c>
      <c r="B276" s="99">
        <f>SUM(B277:B281)</f>
        <v>0</v>
      </c>
      <c r="C276" s="83"/>
      <c r="D276" s="83"/>
    </row>
    <row r="277" customHeight="1" spans="1:4">
      <c r="A277" s="89"/>
      <c r="B277" s="67"/>
      <c r="C277" s="66"/>
      <c r="D277" s="60"/>
    </row>
    <row r="278" customHeight="1" spans="1:4">
      <c r="A278" s="89"/>
      <c r="B278" s="67"/>
      <c r="C278" s="66"/>
      <c r="D278" s="60"/>
    </row>
    <row r="279" customHeight="1" spans="1:4">
      <c r="A279" s="89"/>
      <c r="B279" s="67"/>
      <c r="C279" s="66"/>
      <c r="D279" s="60"/>
    </row>
    <row r="280" customHeight="1" spans="1:4">
      <c r="A280" s="89"/>
      <c r="B280" s="67"/>
      <c r="C280" s="66"/>
      <c r="D280" s="60"/>
    </row>
    <row r="281" customHeight="1" spans="1:4">
      <c r="A281" s="89"/>
      <c r="B281" s="67"/>
      <c r="C281" s="66"/>
      <c r="D281" s="60"/>
    </row>
    <row r="282" customHeight="1" spans="1:4">
      <c r="A282" s="113" t="s">
        <v>1099</v>
      </c>
      <c r="B282" s="99">
        <f>SUM(B283:B286)</f>
        <v>0</v>
      </c>
      <c r="C282" s="83"/>
      <c r="D282" s="83"/>
    </row>
    <row r="283" customHeight="1" spans="1:4">
      <c r="A283" s="89"/>
      <c r="B283" s="67"/>
      <c r="C283" s="66"/>
      <c r="D283" s="60"/>
    </row>
    <row r="284" customHeight="1" spans="1:4">
      <c r="A284" s="85"/>
      <c r="B284" s="99"/>
      <c r="C284" s="83"/>
      <c r="D284" s="83"/>
    </row>
    <row r="285" customHeight="1" spans="1:4">
      <c r="A285" s="85"/>
      <c r="B285" s="99"/>
      <c r="C285" s="83"/>
      <c r="D285" s="83"/>
    </row>
    <row r="286" customHeight="1" spans="1:4">
      <c r="A286" s="85"/>
      <c r="B286" s="99"/>
      <c r="C286" s="83"/>
      <c r="D286" s="83"/>
    </row>
    <row r="287" customHeight="1" spans="1:4">
      <c r="A287" s="113" t="s">
        <v>1100</v>
      </c>
      <c r="B287" s="99">
        <f>SUM(B288:B291)</f>
        <v>0</v>
      </c>
      <c r="C287" s="121"/>
      <c r="D287" s="83"/>
    </row>
    <row r="288" customHeight="1" spans="1:4">
      <c r="A288" s="119"/>
      <c r="B288" s="116"/>
      <c r="C288" s="117"/>
      <c r="D288" s="118"/>
    </row>
    <row r="289" customHeight="1" spans="1:4">
      <c r="A289" s="85"/>
      <c r="B289" s="99"/>
      <c r="C289" s="83"/>
      <c r="D289" s="83"/>
    </row>
    <row r="290" customHeight="1" spans="1:4">
      <c r="A290" s="85"/>
      <c r="B290" s="99"/>
      <c r="C290" s="83"/>
      <c r="D290" s="83"/>
    </row>
    <row r="291" customHeight="1" spans="1:4">
      <c r="A291" s="85"/>
      <c r="B291" s="99"/>
      <c r="C291" s="83"/>
      <c r="D291" s="83"/>
    </row>
    <row r="292" customHeight="1" spans="1:4">
      <c r="A292" s="113" t="s">
        <v>1101</v>
      </c>
      <c r="B292" s="99">
        <f>SUM(B293:B295)</f>
        <v>0</v>
      </c>
      <c r="C292" s="83"/>
      <c r="D292" s="83"/>
    </row>
    <row r="293" customHeight="1" spans="1:4">
      <c r="A293" s="72"/>
      <c r="B293" s="70"/>
      <c r="C293" s="66"/>
      <c r="D293" s="60"/>
    </row>
    <row r="294" customHeight="1" spans="1:4">
      <c r="A294" s="85"/>
      <c r="B294" s="99"/>
      <c r="C294" s="83"/>
      <c r="D294" s="83"/>
    </row>
    <row r="295" customHeight="1" spans="1:4">
      <c r="A295" s="85"/>
      <c r="B295" s="99"/>
      <c r="C295" s="83"/>
      <c r="D295" s="83"/>
    </row>
    <row r="296" customHeight="1" spans="1:4">
      <c r="A296" s="113" t="s">
        <v>1102</v>
      </c>
      <c r="B296" s="99">
        <f>SUM(B297:B299)</f>
        <v>0</v>
      </c>
      <c r="C296" s="83"/>
      <c r="D296" s="83"/>
    </row>
    <row r="297" customHeight="1" spans="1:4">
      <c r="A297" s="85"/>
      <c r="B297" s="99"/>
      <c r="C297" s="83"/>
      <c r="D297" s="83"/>
    </row>
    <row r="298" customHeight="1" spans="1:4">
      <c r="A298" s="85"/>
      <c r="B298" s="99"/>
      <c r="C298" s="83"/>
      <c r="D298" s="83"/>
    </row>
    <row r="299" customHeight="1" spans="1:4">
      <c r="A299" s="85"/>
      <c r="B299" s="99"/>
      <c r="C299" s="83"/>
      <c r="D299" s="83"/>
    </row>
    <row r="300" customHeight="1" spans="1:4">
      <c r="A300" s="113" t="s">
        <v>1103</v>
      </c>
      <c r="B300" s="99">
        <f>SUM(B301:B305)</f>
        <v>0</v>
      </c>
      <c r="C300" s="83"/>
      <c r="D300" s="83"/>
    </row>
    <row r="301" customHeight="1" spans="1:4">
      <c r="A301" s="72"/>
      <c r="B301" s="70"/>
      <c r="C301" s="66"/>
      <c r="D301" s="60"/>
    </row>
    <row r="302" customHeight="1" spans="1:4">
      <c r="A302" s="85"/>
      <c r="B302" s="99"/>
      <c r="C302" s="83"/>
      <c r="D302" s="83"/>
    </row>
    <row r="303" customHeight="1" spans="1:4">
      <c r="A303" s="85"/>
      <c r="B303" s="99"/>
      <c r="C303" s="83"/>
      <c r="D303" s="83"/>
    </row>
    <row r="304" customHeight="1" spans="1:4">
      <c r="A304" s="85"/>
      <c r="B304" s="99"/>
      <c r="C304" s="83"/>
      <c r="D304" s="83"/>
    </row>
    <row r="305" customHeight="1" spans="1:4">
      <c r="A305" s="85"/>
      <c r="B305" s="99"/>
      <c r="C305" s="83"/>
      <c r="D305" s="83"/>
    </row>
    <row r="306" customHeight="1" spans="1:4">
      <c r="A306" s="113" t="s">
        <v>1104</v>
      </c>
      <c r="B306" s="99">
        <f>SUM(B307:B308)</f>
        <v>0</v>
      </c>
      <c r="C306" s="121"/>
      <c r="D306" s="83"/>
    </row>
    <row r="307" customHeight="1" spans="1:4">
      <c r="A307" s="85"/>
      <c r="B307" s="99"/>
      <c r="C307" s="83"/>
      <c r="D307" s="83"/>
    </row>
    <row r="308" customHeight="1" spans="1:4">
      <c r="A308" s="85"/>
      <c r="B308" s="99"/>
      <c r="C308" s="121"/>
      <c r="D308" s="83"/>
    </row>
    <row r="309" customHeight="1" spans="1:4">
      <c r="A309" s="113" t="s">
        <v>1105</v>
      </c>
      <c r="B309" s="99">
        <f>SUM(B310:B315)</f>
        <v>25786</v>
      </c>
      <c r="C309" s="83"/>
      <c r="D309" s="83"/>
    </row>
    <row r="310" s="34" customFormat="1" ht="14.25" spans="1:4">
      <c r="A310" s="64" t="s">
        <v>1106</v>
      </c>
      <c r="B310" s="67">
        <v>25786</v>
      </c>
      <c r="C310" s="66" t="s">
        <v>1107</v>
      </c>
      <c r="D310" s="60" t="s">
        <v>1108</v>
      </c>
    </row>
    <row r="311" customHeight="1" spans="1:4">
      <c r="A311" s="72"/>
      <c r="B311" s="70"/>
      <c r="C311" s="66"/>
      <c r="D311" s="60"/>
    </row>
    <row r="312" customHeight="1" spans="1:4">
      <c r="A312" s="72"/>
      <c r="B312" s="70"/>
      <c r="C312" s="90"/>
      <c r="D312" s="135"/>
    </row>
    <row r="313" customHeight="1" spans="1:4">
      <c r="A313" s="72"/>
      <c r="B313" s="70"/>
      <c r="C313" s="90"/>
      <c r="D313" s="135"/>
    </row>
    <row r="314" customHeight="1" spans="1:4">
      <c r="A314" s="85"/>
      <c r="B314" s="116"/>
      <c r="C314" s="136"/>
      <c r="D314" s="137"/>
    </row>
    <row r="315" customHeight="1" spans="1:2">
      <c r="A315" s="85"/>
      <c r="B315" s="99"/>
    </row>
    <row r="316" customHeight="1" spans="1:4">
      <c r="A316" s="113" t="s">
        <v>1109</v>
      </c>
      <c r="B316" s="99">
        <f>SUM(B317:B322)</f>
        <v>764</v>
      </c>
      <c r="C316" s="83"/>
      <c r="D316" s="83"/>
    </row>
    <row r="317" customHeight="1" spans="1:4">
      <c r="A317" s="64" t="s">
        <v>1110</v>
      </c>
      <c r="B317" s="67">
        <v>764</v>
      </c>
      <c r="C317" s="71" t="s">
        <v>1111</v>
      </c>
      <c r="D317" s="60" t="s">
        <v>1112</v>
      </c>
    </row>
    <row r="318" s="34" customFormat="1" ht="14.25" spans="1:4">
      <c r="A318" s="72"/>
      <c r="B318" s="70"/>
      <c r="C318" s="66"/>
      <c r="D318" s="60"/>
    </row>
    <row r="319" s="34" customFormat="1" ht="14.25" spans="1:4">
      <c r="A319" s="72"/>
      <c r="B319" s="70"/>
      <c r="C319" s="66"/>
      <c r="D319" s="60"/>
    </row>
    <row r="320" customHeight="1" spans="1:4">
      <c r="A320" s="72"/>
      <c r="B320" s="67"/>
      <c r="C320" s="66"/>
      <c r="D320" s="60"/>
    </row>
    <row r="321" customHeight="1" spans="1:4">
      <c r="A321" s="85"/>
      <c r="B321" s="99"/>
      <c r="C321" s="83"/>
      <c r="D321" s="83"/>
    </row>
    <row r="322" customHeight="1" spans="1:4">
      <c r="A322" s="85"/>
      <c r="B322" s="99"/>
      <c r="C322" s="83"/>
      <c r="D322" s="83"/>
    </row>
    <row r="323" customHeight="1" spans="1:4">
      <c r="A323" s="113" t="s">
        <v>1113</v>
      </c>
      <c r="B323" s="99">
        <f>SUM(B324:B326)</f>
        <v>0</v>
      </c>
      <c r="C323" s="83"/>
      <c r="D323" s="83"/>
    </row>
    <row r="324" customHeight="1" spans="1:4">
      <c r="A324" s="85"/>
      <c r="B324" s="99"/>
      <c r="C324" s="83"/>
      <c r="D324" s="83"/>
    </row>
    <row r="325" customHeight="1" spans="1:4">
      <c r="A325" s="85"/>
      <c r="B325" s="99"/>
      <c r="C325" s="83"/>
      <c r="D325" s="83"/>
    </row>
    <row r="326" customHeight="1" spans="1:4">
      <c r="A326" s="85"/>
      <c r="B326" s="99"/>
      <c r="C326" s="83"/>
      <c r="D326" s="83"/>
    </row>
    <row r="327" customHeight="1" spans="1:4">
      <c r="A327" s="81" t="s">
        <v>1114</v>
      </c>
      <c r="B327" s="99">
        <f>SUM(B328:B329)</f>
        <v>33</v>
      </c>
      <c r="C327" s="83"/>
      <c r="D327" s="83"/>
    </row>
    <row r="328" s="34" customFormat="1" ht="14.25" spans="1:4">
      <c r="A328" s="72" t="s">
        <v>1115</v>
      </c>
      <c r="B328" s="70">
        <v>33</v>
      </c>
      <c r="C328" s="66" t="s">
        <v>1116</v>
      </c>
      <c r="D328" s="60" t="s">
        <v>1117</v>
      </c>
    </row>
    <row r="329" customHeight="1" spans="1:4">
      <c r="A329" s="85"/>
      <c r="B329" s="99"/>
      <c r="C329" s="83"/>
      <c r="D329" s="83"/>
    </row>
    <row r="330" customHeight="1" spans="1:4">
      <c r="A330" s="81" t="s">
        <v>1118</v>
      </c>
      <c r="B330" s="99">
        <f>SUM(B331:B332)</f>
        <v>0</v>
      </c>
      <c r="C330" s="83"/>
      <c r="D330" s="83"/>
    </row>
    <row r="331" customHeight="1" spans="1:4">
      <c r="A331" s="85"/>
      <c r="B331" s="99"/>
      <c r="C331" s="83"/>
      <c r="D331" s="83"/>
    </row>
    <row r="332" customHeight="1" spans="1:4">
      <c r="A332" s="85"/>
      <c r="B332" s="99"/>
      <c r="C332" s="83"/>
      <c r="D332" s="83"/>
    </row>
    <row r="333" customHeight="1" spans="1:4">
      <c r="A333" s="81" t="s">
        <v>1119</v>
      </c>
      <c r="B333" s="99">
        <f>SUM(B334:B335)</f>
        <v>0</v>
      </c>
      <c r="C333" s="83"/>
      <c r="D333" s="83"/>
    </row>
    <row r="334" customHeight="1" spans="1:4">
      <c r="A334" s="85"/>
      <c r="B334" s="99"/>
      <c r="C334" s="83"/>
      <c r="D334" s="83"/>
    </row>
    <row r="335" customHeight="1" spans="1:4">
      <c r="A335" s="85"/>
      <c r="B335" s="99"/>
      <c r="C335" s="83"/>
      <c r="D335" s="83"/>
    </row>
    <row r="336" customHeight="1" spans="1:4">
      <c r="A336" s="111" t="s">
        <v>1120</v>
      </c>
      <c r="B336" s="99">
        <f>B337+B340+B343+B346+B349+B352+B355+B358+B361+B364+B367+B370</f>
        <v>0</v>
      </c>
      <c r="C336" s="83"/>
      <c r="D336" s="83"/>
    </row>
    <row r="337" customHeight="1" spans="1:4">
      <c r="A337" s="113" t="s">
        <v>1121</v>
      </c>
      <c r="B337" s="99">
        <f>SUM(B338:B339)</f>
        <v>0</v>
      </c>
      <c r="C337" s="83"/>
      <c r="D337" s="83"/>
    </row>
    <row r="338" customHeight="1" spans="1:4">
      <c r="A338" s="128"/>
      <c r="B338" s="99"/>
      <c r="C338" s="83"/>
      <c r="D338" s="83"/>
    </row>
    <row r="339" customHeight="1" spans="1:4">
      <c r="A339" s="128"/>
      <c r="B339" s="99"/>
      <c r="C339" s="83"/>
      <c r="D339" s="83"/>
    </row>
    <row r="340" customHeight="1" spans="1:4">
      <c r="A340" s="113" t="s">
        <v>1122</v>
      </c>
      <c r="B340" s="99">
        <f>SUM(B341:B342)</f>
        <v>0</v>
      </c>
      <c r="C340" s="83"/>
      <c r="D340" s="83"/>
    </row>
    <row r="341" customHeight="1" spans="1:4">
      <c r="A341" s="128"/>
      <c r="B341" s="99"/>
      <c r="C341" s="83"/>
      <c r="D341" s="83"/>
    </row>
    <row r="342" customHeight="1" spans="1:4">
      <c r="A342" s="128"/>
      <c r="B342" s="99"/>
      <c r="C342" s="83"/>
      <c r="D342" s="83"/>
    </row>
    <row r="343" customHeight="1" spans="1:4">
      <c r="A343" s="113" t="s">
        <v>1123</v>
      </c>
      <c r="B343" s="99">
        <f>SUM(B344:B345)</f>
        <v>0</v>
      </c>
      <c r="C343" s="83"/>
      <c r="D343" s="83"/>
    </row>
    <row r="344" customHeight="1" spans="1:4">
      <c r="A344" s="128"/>
      <c r="B344" s="99"/>
      <c r="C344" s="83"/>
      <c r="D344" s="83"/>
    </row>
    <row r="345" customHeight="1" spans="1:4">
      <c r="A345" s="128"/>
      <c r="B345" s="99"/>
      <c r="D345" s="83"/>
    </row>
    <row r="346" customHeight="1" spans="1:4">
      <c r="A346" s="113" t="s">
        <v>1124</v>
      </c>
      <c r="B346" s="99">
        <f>SUM(B347:B348)</f>
        <v>0</v>
      </c>
      <c r="C346" s="83"/>
      <c r="D346" s="83"/>
    </row>
    <row r="347" customHeight="1" spans="1:4">
      <c r="A347" s="128"/>
      <c r="B347" s="99"/>
      <c r="C347" s="83"/>
      <c r="D347" s="83"/>
    </row>
    <row r="348" customHeight="1" spans="1:4">
      <c r="A348" s="128"/>
      <c r="B348" s="99"/>
      <c r="C348" s="83"/>
      <c r="D348" s="83"/>
    </row>
    <row r="349" customHeight="1" spans="1:4">
      <c r="A349" s="113" t="s">
        <v>1125</v>
      </c>
      <c r="B349" s="99">
        <f>SUM(B350:B351)</f>
        <v>0</v>
      </c>
      <c r="C349" s="83"/>
      <c r="D349" s="83"/>
    </row>
    <row r="350" customHeight="1" spans="1:4">
      <c r="A350" s="128"/>
      <c r="B350" s="99"/>
      <c r="C350" s="83"/>
      <c r="D350" s="83"/>
    </row>
    <row r="351" customHeight="1" spans="1:4">
      <c r="A351" s="128"/>
      <c r="B351" s="99"/>
      <c r="C351" s="83"/>
      <c r="D351" s="83"/>
    </row>
    <row r="352" customHeight="1" spans="1:4">
      <c r="A352" s="113" t="s">
        <v>1126</v>
      </c>
      <c r="B352" s="99">
        <f>SUM(B353:B354)</f>
        <v>0</v>
      </c>
      <c r="C352" s="83"/>
      <c r="D352" s="83"/>
    </row>
    <row r="353" customHeight="1" spans="1:4">
      <c r="A353" s="128"/>
      <c r="B353" s="99"/>
      <c r="C353" s="83"/>
      <c r="D353" s="83"/>
    </row>
    <row r="354" customHeight="1" spans="1:4">
      <c r="A354" s="128"/>
      <c r="B354" s="99"/>
      <c r="C354" s="83"/>
      <c r="D354" s="83"/>
    </row>
    <row r="355" customHeight="1" spans="1:4">
      <c r="A355" s="113" t="s">
        <v>1127</v>
      </c>
      <c r="B355" s="99">
        <f>SUM(B356:B357)</f>
        <v>0</v>
      </c>
      <c r="C355" s="83"/>
      <c r="D355" s="83"/>
    </row>
    <row r="356" customHeight="1" spans="1:4">
      <c r="A356" s="128"/>
      <c r="B356" s="99"/>
      <c r="C356" s="83"/>
      <c r="D356" s="83"/>
    </row>
    <row r="357" customHeight="1" spans="1:4">
      <c r="A357" s="128"/>
      <c r="B357" s="99"/>
      <c r="C357" s="83"/>
      <c r="D357" s="83"/>
    </row>
    <row r="358" customHeight="1" spans="1:4">
      <c r="A358" s="113" t="s">
        <v>1128</v>
      </c>
      <c r="B358" s="99">
        <f>SUM(B359:B360)</f>
        <v>0</v>
      </c>
      <c r="C358" s="83"/>
      <c r="D358" s="83"/>
    </row>
    <row r="359" customHeight="1" spans="1:4">
      <c r="A359" s="128"/>
      <c r="B359" s="99"/>
      <c r="C359" s="83"/>
      <c r="D359" s="83"/>
    </row>
    <row r="360" customHeight="1" spans="1:4">
      <c r="A360" s="128"/>
      <c r="B360" s="99"/>
      <c r="C360" s="83"/>
      <c r="D360" s="83"/>
    </row>
    <row r="361" customHeight="1" spans="1:4">
      <c r="A361" s="113" t="s">
        <v>1129</v>
      </c>
      <c r="B361" s="99">
        <f>SUM(B362:B363)</f>
        <v>0</v>
      </c>
      <c r="C361" s="83"/>
      <c r="D361" s="83"/>
    </row>
    <row r="362" customHeight="1" spans="1:4">
      <c r="A362" s="128"/>
      <c r="B362" s="99"/>
      <c r="C362" s="83"/>
      <c r="D362" s="83"/>
    </row>
    <row r="363" customHeight="1" spans="1:4">
      <c r="A363" s="128"/>
      <c r="B363" s="99"/>
      <c r="C363" s="83"/>
      <c r="D363" s="83"/>
    </row>
    <row r="364" customHeight="1" spans="1:4">
      <c r="A364" s="113" t="s">
        <v>1130</v>
      </c>
      <c r="B364" s="99">
        <f>SUM(B365:B366)</f>
        <v>0</v>
      </c>
      <c r="C364" s="83"/>
      <c r="D364" s="83"/>
    </row>
    <row r="365" customHeight="1" spans="1:4">
      <c r="A365" s="128"/>
      <c r="B365" s="99"/>
      <c r="C365" s="83"/>
      <c r="D365" s="83"/>
    </row>
    <row r="366" customHeight="1" spans="1:4">
      <c r="A366" s="128"/>
      <c r="B366" s="99"/>
      <c r="C366" s="83"/>
      <c r="D366" s="83"/>
    </row>
    <row r="367" customHeight="1" spans="1:4">
      <c r="A367" s="113" t="s">
        <v>1131</v>
      </c>
      <c r="B367" s="99">
        <f>SUM(B368:B369)</f>
        <v>0</v>
      </c>
      <c r="C367" s="83"/>
      <c r="D367" s="83"/>
    </row>
    <row r="368" customHeight="1" spans="1:4">
      <c r="A368" s="128"/>
      <c r="B368" s="99"/>
      <c r="C368" s="83"/>
      <c r="D368" s="83"/>
    </row>
    <row r="369" customHeight="1" spans="1:4">
      <c r="A369" s="128"/>
      <c r="B369" s="99"/>
      <c r="C369" s="83"/>
      <c r="D369" s="83"/>
    </row>
    <row r="370" customHeight="1" spans="1:4">
      <c r="A370" s="113" t="s">
        <v>1132</v>
      </c>
      <c r="B370" s="99">
        <f>SUM(B371:B372)</f>
        <v>0</v>
      </c>
      <c r="C370" s="83"/>
      <c r="D370" s="83"/>
    </row>
    <row r="371" customHeight="1" spans="1:4">
      <c r="A371" s="128"/>
      <c r="B371" s="99"/>
      <c r="C371" s="83"/>
      <c r="D371" s="83"/>
    </row>
    <row r="372" customHeight="1" spans="1:4">
      <c r="A372" s="128"/>
      <c r="B372" s="99"/>
      <c r="C372" s="83"/>
      <c r="D372" s="83"/>
    </row>
    <row r="373" customHeight="1" spans="1:4">
      <c r="A373" s="111" t="s">
        <v>1133</v>
      </c>
      <c r="B373" s="99">
        <f>B374+B377+B380+B383+B386+B389</f>
        <v>0</v>
      </c>
      <c r="C373" s="83"/>
      <c r="D373" s="83"/>
    </row>
    <row r="374" customHeight="1" spans="1:4">
      <c r="A374" s="113" t="s">
        <v>1134</v>
      </c>
      <c r="B374" s="99">
        <f>SUM(B375:B376)</f>
        <v>0</v>
      </c>
      <c r="C374" s="83"/>
      <c r="D374" s="83"/>
    </row>
    <row r="375" customHeight="1" spans="1:4">
      <c r="A375" s="128"/>
      <c r="B375" s="99"/>
      <c r="C375" s="83"/>
      <c r="D375" s="83"/>
    </row>
    <row r="376" customHeight="1" spans="1:4">
      <c r="A376" s="128"/>
      <c r="B376" s="99"/>
      <c r="C376" s="83"/>
      <c r="D376" s="83"/>
    </row>
    <row r="377" customHeight="1" spans="1:4">
      <c r="A377" s="113" t="s">
        <v>1135</v>
      </c>
      <c r="B377" s="99">
        <f>SUM(B378:B379)</f>
        <v>0</v>
      </c>
      <c r="C377" s="83"/>
      <c r="D377" s="83"/>
    </row>
    <row r="378" customHeight="1" spans="1:4">
      <c r="A378" s="128"/>
      <c r="B378" s="99"/>
      <c r="C378" s="83"/>
      <c r="D378" s="83"/>
    </row>
    <row r="379" customHeight="1" spans="1:4">
      <c r="A379" s="128"/>
      <c r="B379" s="99"/>
      <c r="C379" s="83"/>
      <c r="D379" s="83"/>
    </row>
    <row r="380" customHeight="1" spans="1:4">
      <c r="A380" s="113" t="s">
        <v>1136</v>
      </c>
      <c r="B380" s="99">
        <f>SUM(B381:B382)</f>
        <v>0</v>
      </c>
      <c r="C380" s="83"/>
      <c r="D380" s="83"/>
    </row>
    <row r="381" customHeight="1" spans="1:4">
      <c r="A381" s="128"/>
      <c r="B381" s="99"/>
      <c r="C381" s="83"/>
      <c r="D381" s="83"/>
    </row>
    <row r="382" customHeight="1" spans="1:4">
      <c r="A382" s="128"/>
      <c r="B382" s="99"/>
      <c r="C382" s="83"/>
      <c r="D382" s="83"/>
    </row>
    <row r="383" customHeight="1" spans="1:4">
      <c r="A383" s="113" t="s">
        <v>1137</v>
      </c>
      <c r="B383" s="99">
        <f>SUM(B384:B385)</f>
        <v>0</v>
      </c>
      <c r="C383" s="83"/>
      <c r="D383" s="83"/>
    </row>
    <row r="384" customHeight="1" spans="1:4">
      <c r="A384" s="128"/>
      <c r="B384" s="99"/>
      <c r="C384" s="83"/>
      <c r="D384" s="83"/>
    </row>
    <row r="385" customHeight="1" spans="1:4">
      <c r="A385" s="128"/>
      <c r="B385" s="99"/>
      <c r="C385" s="83"/>
      <c r="D385" s="83"/>
    </row>
    <row r="386" customHeight="1" spans="1:4">
      <c r="A386" s="113" t="s">
        <v>1138</v>
      </c>
      <c r="B386" s="99">
        <f>SUM(B387:B388)</f>
        <v>0</v>
      </c>
      <c r="C386" s="83"/>
      <c r="D386" s="83"/>
    </row>
    <row r="387" customHeight="1" spans="1:4">
      <c r="A387" s="85"/>
      <c r="B387" s="99"/>
      <c r="C387" s="83"/>
      <c r="D387" s="83"/>
    </row>
    <row r="388" customHeight="1" spans="1:4">
      <c r="A388" s="85"/>
      <c r="B388" s="99"/>
      <c r="C388" s="83"/>
      <c r="D388" s="83"/>
    </row>
    <row r="389" customHeight="1" spans="1:4">
      <c r="A389" s="113" t="s">
        <v>1139</v>
      </c>
      <c r="B389" s="99">
        <f>SUM(B390:B394)</f>
        <v>0</v>
      </c>
      <c r="C389" s="83"/>
      <c r="D389" s="83"/>
    </row>
    <row r="390" customHeight="1" spans="1:4">
      <c r="A390" s="115"/>
      <c r="B390" s="116"/>
      <c r="C390" s="117"/>
      <c r="D390" s="118"/>
    </row>
    <row r="391" customHeight="1" spans="1:4">
      <c r="A391" s="115"/>
      <c r="B391" s="116"/>
      <c r="C391" s="117"/>
      <c r="D391" s="118"/>
    </row>
    <row r="392" customHeight="1" spans="1:4">
      <c r="A392" s="115"/>
      <c r="B392" s="116"/>
      <c r="C392" s="117"/>
      <c r="D392" s="118"/>
    </row>
    <row r="393" customHeight="1" spans="1:4">
      <c r="A393" s="115"/>
      <c r="B393" s="116"/>
      <c r="C393" s="117"/>
      <c r="D393" s="118"/>
    </row>
    <row r="394" customHeight="1" spans="1:4">
      <c r="A394" s="85"/>
      <c r="B394" s="99"/>
      <c r="C394" s="83"/>
      <c r="D394" s="83"/>
    </row>
    <row r="395" customHeight="1" spans="1:4">
      <c r="A395" s="111" t="s">
        <v>1140</v>
      </c>
      <c r="B395" s="99">
        <f>B396+B401+B406+B413+B420+B425+B432+B436+B439</f>
        <v>7552</v>
      </c>
      <c r="C395" s="83"/>
      <c r="D395" s="83"/>
    </row>
    <row r="396" customHeight="1" spans="1:4">
      <c r="A396" s="113" t="s">
        <v>1141</v>
      </c>
      <c r="B396" s="99">
        <f>SUM(B397:B400)</f>
        <v>0</v>
      </c>
      <c r="C396" s="83"/>
      <c r="D396" s="83"/>
    </row>
    <row r="397" customHeight="1" spans="1:4">
      <c r="A397" s="85"/>
      <c r="B397" s="99"/>
      <c r="C397" s="83"/>
      <c r="D397" s="83"/>
    </row>
    <row r="398" customHeight="1" spans="1:4">
      <c r="A398" s="85"/>
      <c r="B398" s="99"/>
      <c r="C398" s="83"/>
      <c r="D398" s="83"/>
    </row>
    <row r="399" customHeight="1" spans="1:4">
      <c r="A399" s="85"/>
      <c r="B399" s="99"/>
      <c r="C399" s="83"/>
      <c r="D399" s="83"/>
    </row>
    <row r="400" customHeight="1" spans="1:4">
      <c r="A400" s="85"/>
      <c r="B400" s="99"/>
      <c r="C400" s="83"/>
      <c r="D400" s="83"/>
    </row>
    <row r="401" customHeight="1" spans="1:4">
      <c r="A401" s="81" t="s">
        <v>1142</v>
      </c>
      <c r="B401" s="99">
        <f>SUM(B402:B405)</f>
        <v>0</v>
      </c>
      <c r="C401" s="83"/>
      <c r="D401" s="83"/>
    </row>
    <row r="402" customHeight="1" spans="1:4">
      <c r="A402" s="85"/>
      <c r="B402" s="99"/>
      <c r="C402" s="83"/>
      <c r="D402" s="83"/>
    </row>
    <row r="403" customHeight="1" spans="1:4">
      <c r="A403" s="85"/>
      <c r="B403" s="99"/>
      <c r="C403" s="83"/>
      <c r="D403" s="83"/>
    </row>
    <row r="404" customHeight="1" spans="1:4">
      <c r="A404" s="98"/>
      <c r="B404" s="99"/>
      <c r="C404" s="83"/>
      <c r="D404" s="83"/>
    </row>
    <row r="405" customHeight="1" spans="1:4">
      <c r="A405" s="85"/>
      <c r="B405" s="99"/>
      <c r="C405" s="83"/>
      <c r="D405" s="83"/>
    </row>
    <row r="406" customHeight="1" spans="1:4">
      <c r="A406" s="113" t="s">
        <v>1143</v>
      </c>
      <c r="B406" s="99">
        <f>SUM(B407:B412)</f>
        <v>0</v>
      </c>
      <c r="C406" s="83"/>
      <c r="D406" s="83"/>
    </row>
    <row r="407" customHeight="1" spans="1:4">
      <c r="A407" s="85"/>
      <c r="B407" s="99"/>
      <c r="C407" s="83"/>
      <c r="D407" s="83"/>
    </row>
    <row r="408" customHeight="1" spans="1:4">
      <c r="A408" s="85"/>
      <c r="B408" s="99"/>
      <c r="C408" s="83"/>
      <c r="D408" s="83"/>
    </row>
    <row r="409" customHeight="1" spans="1:4">
      <c r="A409" s="85"/>
      <c r="B409" s="99"/>
      <c r="C409" s="83"/>
      <c r="D409" s="83"/>
    </row>
    <row r="410" customHeight="1" spans="1:4">
      <c r="A410" s="85"/>
      <c r="B410" s="99"/>
      <c r="C410" s="83"/>
      <c r="D410" s="83"/>
    </row>
    <row r="411" customHeight="1" spans="1:4">
      <c r="A411" s="85"/>
      <c r="B411" s="99"/>
      <c r="C411" s="83"/>
      <c r="D411" s="83"/>
    </row>
    <row r="412" customHeight="1" spans="1:4">
      <c r="A412" s="85"/>
      <c r="B412" s="99"/>
      <c r="C412" s="83"/>
      <c r="D412" s="83"/>
    </row>
    <row r="413" customHeight="1" spans="1:4">
      <c r="A413" s="113" t="s">
        <v>1144</v>
      </c>
      <c r="B413" s="99">
        <f>SUM(B414:B419)</f>
        <v>767</v>
      </c>
      <c r="C413" s="83"/>
      <c r="D413" s="83"/>
    </row>
    <row r="414" s="34" customFormat="1" ht="14.25" spans="1:4">
      <c r="A414" s="64" t="s">
        <v>1145</v>
      </c>
      <c r="B414" s="67">
        <v>45</v>
      </c>
      <c r="C414" s="71" t="s">
        <v>1146</v>
      </c>
      <c r="D414" s="60" t="s">
        <v>1147</v>
      </c>
    </row>
    <row r="415" s="34" customFormat="1" ht="14.25" spans="1:4">
      <c r="A415" s="72" t="s">
        <v>1145</v>
      </c>
      <c r="B415" s="67">
        <v>722</v>
      </c>
      <c r="C415" s="66" t="s">
        <v>1148</v>
      </c>
      <c r="D415" s="60" t="s">
        <v>1149</v>
      </c>
    </row>
    <row r="416" customHeight="1" spans="1:4">
      <c r="A416" s="85"/>
      <c r="B416" s="99"/>
      <c r="C416" s="83"/>
      <c r="D416" s="83"/>
    </row>
    <row r="417" customHeight="1" spans="1:4">
      <c r="A417" s="85"/>
      <c r="B417" s="99"/>
      <c r="C417" s="83"/>
      <c r="D417" s="83"/>
    </row>
    <row r="418" customHeight="1" spans="1:4">
      <c r="A418" s="85"/>
      <c r="B418" s="99"/>
      <c r="C418" s="83"/>
      <c r="D418" s="83"/>
    </row>
    <row r="419" customHeight="1" spans="1:4">
      <c r="A419" s="85"/>
      <c r="B419" s="99"/>
      <c r="C419" s="83"/>
      <c r="D419" s="83"/>
    </row>
    <row r="420" customHeight="1" spans="1:4">
      <c r="A420" s="113" t="s">
        <v>1150</v>
      </c>
      <c r="B420" s="99">
        <f>SUM(B421:B424)</f>
        <v>0</v>
      </c>
      <c r="C420" s="83"/>
      <c r="D420" s="83"/>
    </row>
    <row r="421" customHeight="1" spans="1:4">
      <c r="A421" s="85"/>
      <c r="B421" s="99"/>
      <c r="C421" s="83"/>
      <c r="D421" s="83"/>
    </row>
    <row r="422" customHeight="1" spans="1:4">
      <c r="A422" s="85"/>
      <c r="B422" s="99"/>
      <c r="C422" s="83"/>
      <c r="D422" s="83"/>
    </row>
    <row r="423" customHeight="1" spans="1:4">
      <c r="A423" s="85"/>
      <c r="B423" s="99"/>
      <c r="C423" s="83"/>
      <c r="D423" s="83"/>
    </row>
    <row r="424" customHeight="1" spans="1:4">
      <c r="A424" s="85"/>
      <c r="B424" s="99"/>
      <c r="C424" s="83"/>
      <c r="D424" s="83"/>
    </row>
    <row r="425" customHeight="1" spans="1:4">
      <c r="A425" s="113" t="s">
        <v>1151</v>
      </c>
      <c r="B425" s="99">
        <f>SUM(B426:B431)</f>
        <v>4620</v>
      </c>
      <c r="C425" s="83"/>
      <c r="D425" s="83"/>
    </row>
    <row r="426" s="34" customFormat="1" ht="14.25" spans="1:4">
      <c r="A426" s="127" t="s">
        <v>1152</v>
      </c>
      <c r="B426" s="67">
        <v>1030</v>
      </c>
      <c r="C426" s="66" t="s">
        <v>1153</v>
      </c>
      <c r="D426" s="60" t="s">
        <v>1154</v>
      </c>
    </row>
    <row r="427" s="34" customFormat="1" ht="24" spans="1:4">
      <c r="A427" s="127" t="s">
        <v>1152</v>
      </c>
      <c r="B427" s="67">
        <v>300</v>
      </c>
      <c r="C427" s="66" t="s">
        <v>1155</v>
      </c>
      <c r="D427" s="60" t="s">
        <v>1154</v>
      </c>
    </row>
    <row r="428" s="34" customFormat="1" ht="24" spans="1:4">
      <c r="A428" s="127" t="s">
        <v>1152</v>
      </c>
      <c r="B428" s="67">
        <v>730</v>
      </c>
      <c r="C428" s="66" t="s">
        <v>1156</v>
      </c>
      <c r="D428" s="60" t="s">
        <v>1154</v>
      </c>
    </row>
    <row r="429" s="34" customFormat="1" ht="14.25" spans="1:4">
      <c r="A429" s="138" t="s">
        <v>1157</v>
      </c>
      <c r="B429" s="67">
        <v>1500</v>
      </c>
      <c r="C429" s="66" t="s">
        <v>1158</v>
      </c>
      <c r="D429" s="60" t="s">
        <v>1154</v>
      </c>
    </row>
    <row r="430" s="34" customFormat="1" ht="19.5" customHeight="1" spans="1:4">
      <c r="A430" s="138" t="s">
        <v>1157</v>
      </c>
      <c r="B430" s="67">
        <v>1060</v>
      </c>
      <c r="C430" s="66" t="s">
        <v>1159</v>
      </c>
      <c r="D430" s="60" t="s">
        <v>1154</v>
      </c>
    </row>
    <row r="431" customHeight="1" spans="1:4">
      <c r="A431" s="85"/>
      <c r="B431" s="99"/>
      <c r="C431" s="83"/>
      <c r="D431" s="83"/>
    </row>
    <row r="432" customHeight="1" spans="1:4">
      <c r="A432" s="113" t="s">
        <v>1160</v>
      </c>
      <c r="B432" s="99">
        <f>SUM(B433:B435)</f>
        <v>2165</v>
      </c>
      <c r="C432" s="83"/>
      <c r="D432" s="83"/>
    </row>
    <row r="433" s="34" customFormat="1" ht="14.25" spans="1:4">
      <c r="A433" s="72" t="s">
        <v>1161</v>
      </c>
      <c r="B433" s="67">
        <v>2165</v>
      </c>
      <c r="C433" s="66" t="s">
        <v>1162</v>
      </c>
      <c r="D433" s="60" t="s">
        <v>1163</v>
      </c>
    </row>
    <row r="434" customHeight="1" spans="1:4">
      <c r="A434" s="64"/>
      <c r="B434" s="67"/>
      <c r="C434" s="66"/>
      <c r="D434" s="60"/>
    </row>
    <row r="435" customHeight="1" spans="1:4">
      <c r="A435" s="85"/>
      <c r="B435" s="99"/>
      <c r="C435" s="83"/>
      <c r="D435" s="83"/>
    </row>
    <row r="436" customHeight="1" spans="1:4">
      <c r="A436" s="113" t="s">
        <v>1164</v>
      </c>
      <c r="B436" s="99">
        <f>SUM(B437:B438)</f>
        <v>0</v>
      </c>
      <c r="C436" s="83"/>
      <c r="D436" s="83"/>
    </row>
    <row r="437" customHeight="1" spans="1:4">
      <c r="A437" s="85"/>
      <c r="B437" s="99"/>
      <c r="C437" s="83"/>
      <c r="D437" s="83"/>
    </row>
    <row r="438" customHeight="1" spans="1:4">
      <c r="A438" s="85"/>
      <c r="B438" s="99"/>
      <c r="C438" s="83"/>
      <c r="D438" s="83"/>
    </row>
    <row r="439" customHeight="1" spans="1:4">
      <c r="A439" s="113" t="s">
        <v>1165</v>
      </c>
      <c r="B439" s="99">
        <f>SUM(B440:B441)</f>
        <v>0</v>
      </c>
      <c r="C439" s="83"/>
      <c r="D439" s="83"/>
    </row>
    <row r="440" customHeight="1" spans="1:4">
      <c r="A440" s="85"/>
      <c r="B440" s="99"/>
      <c r="C440" s="83"/>
      <c r="D440" s="83"/>
    </row>
    <row r="441" customHeight="1" spans="1:4">
      <c r="A441" s="85"/>
      <c r="B441" s="99"/>
      <c r="C441" s="83"/>
      <c r="D441" s="83"/>
    </row>
    <row r="442" customHeight="1" spans="1:4">
      <c r="A442" s="111" t="s">
        <v>1166</v>
      </c>
      <c r="B442" s="99">
        <f>B443+B446+B449+B452+B455</f>
        <v>0</v>
      </c>
      <c r="C442" s="83"/>
      <c r="D442" s="83"/>
    </row>
    <row r="443" customHeight="1" spans="1:4">
      <c r="A443" s="113" t="s">
        <v>1167</v>
      </c>
      <c r="B443" s="99">
        <f>SUM(B444:B445)</f>
        <v>0</v>
      </c>
      <c r="C443" s="121"/>
      <c r="D443" s="83"/>
    </row>
    <row r="444" customHeight="1" spans="1:4">
      <c r="A444" s="128"/>
      <c r="B444" s="99"/>
      <c r="C444" s="139"/>
      <c r="D444" s="83"/>
    </row>
    <row r="445" customHeight="1" spans="1:4">
      <c r="A445" s="128"/>
      <c r="B445" s="99"/>
      <c r="C445" s="139"/>
      <c r="D445" s="83"/>
    </row>
    <row r="446" customHeight="1" spans="1:4">
      <c r="A446" s="113" t="s">
        <v>1168</v>
      </c>
      <c r="B446" s="99">
        <f>SUM(B447:B448)</f>
        <v>0</v>
      </c>
      <c r="C446" s="139"/>
      <c r="D446" s="83"/>
    </row>
    <row r="447" customHeight="1" spans="1:4">
      <c r="A447" s="128"/>
      <c r="B447" s="99"/>
      <c r="C447" s="139"/>
      <c r="D447" s="83"/>
    </row>
    <row r="448" customHeight="1" spans="1:4">
      <c r="A448" s="128"/>
      <c r="B448" s="99"/>
      <c r="C448" s="139"/>
      <c r="D448" s="83"/>
    </row>
    <row r="449" customHeight="1" spans="1:4">
      <c r="A449" s="113" t="s">
        <v>1169</v>
      </c>
      <c r="B449" s="99">
        <f>SUM(B450:B451)</f>
        <v>0</v>
      </c>
      <c r="C449" s="139"/>
      <c r="D449" s="83"/>
    </row>
    <row r="450" customHeight="1" spans="1:4">
      <c r="A450" s="128"/>
      <c r="B450" s="99"/>
      <c r="C450" s="139"/>
      <c r="D450" s="83"/>
    </row>
    <row r="451" customHeight="1" spans="1:4">
      <c r="A451" s="128"/>
      <c r="B451" s="99"/>
      <c r="C451" s="139"/>
      <c r="D451" s="83"/>
    </row>
    <row r="452" customHeight="1" spans="1:4">
      <c r="A452" s="113" t="s">
        <v>1170</v>
      </c>
      <c r="B452" s="99">
        <f>SUM(B453:B454)</f>
        <v>0</v>
      </c>
      <c r="C452" s="139"/>
      <c r="D452" s="83"/>
    </row>
    <row r="453" customHeight="1" spans="1:4">
      <c r="A453" s="128"/>
      <c r="B453" s="99"/>
      <c r="C453" s="139"/>
      <c r="D453" s="83"/>
    </row>
    <row r="454" customHeight="1" spans="1:4">
      <c r="A454" s="128"/>
      <c r="B454" s="99"/>
      <c r="C454" s="139"/>
      <c r="D454" s="83"/>
    </row>
    <row r="455" customHeight="1" spans="1:4">
      <c r="A455" s="113" t="s">
        <v>1171</v>
      </c>
      <c r="B455" s="99">
        <f>SUM(B456:B457)</f>
        <v>0</v>
      </c>
      <c r="C455" s="139"/>
      <c r="D455" s="83"/>
    </row>
    <row r="456" customHeight="1" spans="1:4">
      <c r="A456" s="128"/>
      <c r="B456" s="99"/>
      <c r="C456" s="139"/>
      <c r="D456" s="83"/>
    </row>
    <row r="457" customHeight="1" spans="1:4">
      <c r="A457" s="128"/>
      <c r="B457" s="99"/>
      <c r="C457" s="139"/>
      <c r="D457" s="83"/>
    </row>
    <row r="458" customHeight="1" spans="1:4">
      <c r="A458" s="111" t="s">
        <v>1172</v>
      </c>
      <c r="B458" s="99">
        <f>B459+B462+B465+B468+B471+B474+B477</f>
        <v>0</v>
      </c>
      <c r="C458" s="83"/>
      <c r="D458" s="83"/>
    </row>
    <row r="459" customHeight="1" spans="1:4">
      <c r="A459" s="113" t="s">
        <v>1173</v>
      </c>
      <c r="B459" s="99">
        <f>SUM(B460:B461)</f>
        <v>0</v>
      </c>
      <c r="C459" s="83"/>
      <c r="D459" s="83"/>
    </row>
    <row r="460" customHeight="1" spans="1:4">
      <c r="A460" s="85"/>
      <c r="B460" s="99"/>
      <c r="C460" s="83"/>
      <c r="D460" s="83"/>
    </row>
    <row r="461" customHeight="1" spans="1:4">
      <c r="A461" s="98"/>
      <c r="B461" s="99"/>
      <c r="C461" s="83"/>
      <c r="D461" s="83"/>
    </row>
    <row r="462" customHeight="1" spans="1:4">
      <c r="A462" s="113" t="s">
        <v>1174</v>
      </c>
      <c r="B462" s="99">
        <f>SUM(B463:B464)</f>
        <v>0</v>
      </c>
      <c r="C462" s="121"/>
      <c r="D462" s="83"/>
    </row>
    <row r="463" customHeight="1" spans="1:4">
      <c r="A463" s="98"/>
      <c r="B463" s="99"/>
      <c r="C463" s="83"/>
      <c r="D463" s="83"/>
    </row>
    <row r="464" customHeight="1" spans="1:4">
      <c r="A464" s="85"/>
      <c r="B464" s="99"/>
      <c r="C464" s="83"/>
      <c r="D464" s="83"/>
    </row>
    <row r="465" customHeight="1" spans="1:4">
      <c r="A465" s="113" t="s">
        <v>1175</v>
      </c>
      <c r="B465" s="99">
        <f>SUM(B466:B467)</f>
        <v>0</v>
      </c>
      <c r="C465" s="83"/>
      <c r="D465" s="83"/>
    </row>
    <row r="466" customHeight="1" spans="1:4">
      <c r="A466" s="85"/>
      <c r="B466" s="99"/>
      <c r="C466" s="83"/>
      <c r="D466" s="83"/>
    </row>
    <row r="467" customHeight="1" spans="1:4">
      <c r="A467" s="85"/>
      <c r="B467" s="99"/>
      <c r="C467" s="121"/>
      <c r="D467" s="83"/>
    </row>
    <row r="468" customHeight="1" spans="1:4">
      <c r="A468" s="113" t="s">
        <v>1176</v>
      </c>
      <c r="B468" s="99">
        <f>SUM(B469:B470)</f>
        <v>0</v>
      </c>
      <c r="C468" s="83"/>
      <c r="D468" s="83"/>
    </row>
    <row r="469" customHeight="1" spans="1:4">
      <c r="A469" s="85"/>
      <c r="B469" s="99"/>
      <c r="C469" s="83"/>
      <c r="D469" s="83"/>
    </row>
    <row r="470" customHeight="1" spans="3:4">
      <c r="C470" s="83"/>
      <c r="D470" s="83"/>
    </row>
    <row r="471" customHeight="1" spans="1:4">
      <c r="A471" s="81" t="s">
        <v>1177</v>
      </c>
      <c r="B471" s="97">
        <f>SUM(B472:B473)</f>
        <v>0</v>
      </c>
      <c r="C471" s="83"/>
      <c r="D471" s="83"/>
    </row>
    <row r="472" customHeight="1" spans="1:4">
      <c r="A472" s="85"/>
      <c r="B472" s="99"/>
      <c r="C472" s="83"/>
      <c r="D472" s="83"/>
    </row>
    <row r="473" customHeight="1" spans="1:4">
      <c r="A473" s="85"/>
      <c r="B473" s="99"/>
      <c r="C473" s="83"/>
      <c r="D473" s="83"/>
    </row>
    <row r="474" customHeight="1" spans="1:4">
      <c r="A474" s="113" t="s">
        <v>1178</v>
      </c>
      <c r="B474" s="97">
        <f>SUM(B475:B476)</f>
        <v>0</v>
      </c>
      <c r="C474" s="83"/>
      <c r="D474" s="83"/>
    </row>
    <row r="475" customHeight="1" spans="1:4">
      <c r="A475" s="85"/>
      <c r="B475" s="99"/>
      <c r="C475" s="83"/>
      <c r="D475" s="83"/>
    </row>
    <row r="476" customHeight="1" spans="1:4">
      <c r="A476" s="85"/>
      <c r="B476" s="99"/>
      <c r="C476" s="83"/>
      <c r="D476" s="83"/>
    </row>
    <row r="477" customHeight="1" spans="1:4">
      <c r="A477" s="113" t="s">
        <v>1179</v>
      </c>
      <c r="B477" s="97">
        <f>SUM(B478:B479)</f>
        <v>0</v>
      </c>
      <c r="C477" s="83"/>
      <c r="D477" s="83"/>
    </row>
    <row r="478" customHeight="1" spans="1:4">
      <c r="A478" s="85"/>
      <c r="B478" s="99"/>
      <c r="C478" s="83"/>
      <c r="D478" s="83"/>
    </row>
    <row r="479" customHeight="1" spans="1:4">
      <c r="A479" s="85"/>
      <c r="B479" s="99"/>
      <c r="C479" s="83"/>
      <c r="D479" s="83"/>
    </row>
    <row r="480" customHeight="1" spans="1:4">
      <c r="A480" s="111" t="s">
        <v>1180</v>
      </c>
      <c r="B480" s="99">
        <f>B481+B484+B487</f>
        <v>0</v>
      </c>
      <c r="C480" s="83"/>
      <c r="D480" s="83"/>
    </row>
    <row r="481" customHeight="1" spans="1:4">
      <c r="A481" s="113" t="s">
        <v>1181</v>
      </c>
      <c r="B481" s="99">
        <f>SUM(B482:B483)</f>
        <v>0</v>
      </c>
      <c r="C481" s="83"/>
      <c r="D481" s="83"/>
    </row>
    <row r="482" customHeight="1" spans="1:4">
      <c r="A482" s="85"/>
      <c r="B482" s="99"/>
      <c r="C482" s="83"/>
      <c r="D482" s="83"/>
    </row>
    <row r="483" customHeight="1" spans="1:4">
      <c r="A483" s="85"/>
      <c r="B483" s="99"/>
      <c r="C483" s="83"/>
      <c r="D483" s="83"/>
    </row>
    <row r="484" customHeight="1" spans="1:4">
      <c r="A484" s="113" t="s">
        <v>1182</v>
      </c>
      <c r="B484" s="99">
        <f>SUM(B485:B486)</f>
        <v>0</v>
      </c>
      <c r="C484" s="83"/>
      <c r="D484" s="83"/>
    </row>
    <row r="485" customHeight="1" spans="1:4">
      <c r="A485" s="85"/>
      <c r="B485" s="99"/>
      <c r="C485" s="83"/>
      <c r="D485" s="83"/>
    </row>
    <row r="486" customHeight="1" spans="1:4">
      <c r="A486" s="85"/>
      <c r="B486" s="99"/>
      <c r="C486" s="83"/>
      <c r="D486" s="83"/>
    </row>
    <row r="487" customHeight="1" spans="1:4">
      <c r="A487" s="113" t="s">
        <v>1183</v>
      </c>
      <c r="B487" s="99">
        <f>SUM(B488:B489)</f>
        <v>0</v>
      </c>
      <c r="C487" s="83"/>
      <c r="D487" s="83"/>
    </row>
    <row r="488" customHeight="1" spans="1:4">
      <c r="A488" s="85"/>
      <c r="B488" s="99"/>
      <c r="C488" s="83"/>
      <c r="D488" s="83"/>
    </row>
    <row r="489" customHeight="1" spans="1:4">
      <c r="A489" s="85"/>
      <c r="B489" s="99"/>
      <c r="C489" s="83"/>
      <c r="D489" s="83"/>
    </row>
    <row r="490" customHeight="1" spans="1:4">
      <c r="A490" s="111" t="s">
        <v>1184</v>
      </c>
      <c r="B490" s="99">
        <f>B491+B494+B497+B500+B503</f>
        <v>0</v>
      </c>
      <c r="C490" s="83"/>
      <c r="D490" s="83"/>
    </row>
    <row r="491" customHeight="1" spans="1:4">
      <c r="A491" s="113" t="s">
        <v>1185</v>
      </c>
      <c r="B491" s="99">
        <f>SUM(B492:B493)</f>
        <v>0</v>
      </c>
      <c r="C491" s="83"/>
      <c r="D491" s="83"/>
    </row>
    <row r="492" customHeight="1" spans="1:4">
      <c r="A492" s="98"/>
      <c r="B492" s="99"/>
      <c r="C492" s="83"/>
      <c r="D492" s="83"/>
    </row>
    <row r="493" customHeight="1" spans="1:4">
      <c r="A493" s="98"/>
      <c r="B493" s="99"/>
      <c r="C493" s="83"/>
      <c r="D493" s="83"/>
    </row>
    <row r="494" customHeight="1" spans="1:4">
      <c r="A494" s="113" t="s">
        <v>1186</v>
      </c>
      <c r="B494" s="99">
        <f>SUM(B495:B496)</f>
        <v>0</v>
      </c>
      <c r="C494" s="83"/>
      <c r="D494" s="83"/>
    </row>
    <row r="495" customHeight="1" spans="1:4">
      <c r="A495" s="98"/>
      <c r="B495" s="99"/>
      <c r="C495" s="83"/>
      <c r="D495" s="83"/>
    </row>
    <row r="496" customHeight="1" spans="1:4">
      <c r="A496" s="98"/>
      <c r="B496" s="99"/>
      <c r="C496" s="83"/>
      <c r="D496" s="83"/>
    </row>
    <row r="497" customHeight="1" spans="1:4">
      <c r="A497" s="113" t="s">
        <v>1187</v>
      </c>
      <c r="B497" s="99">
        <f>SUM(B498:B499)</f>
        <v>0</v>
      </c>
      <c r="C497" s="83"/>
      <c r="D497" s="83"/>
    </row>
    <row r="498" customHeight="1" spans="1:4">
      <c r="A498" s="98"/>
      <c r="B498" s="99"/>
      <c r="C498" s="83"/>
      <c r="D498" s="83"/>
    </row>
    <row r="499" customHeight="1" spans="1:4">
      <c r="A499" s="98"/>
      <c r="B499" s="99"/>
      <c r="C499" s="83"/>
      <c r="D499" s="83"/>
    </row>
    <row r="500" customHeight="1" spans="1:4">
      <c r="A500" s="113" t="s">
        <v>1188</v>
      </c>
      <c r="B500" s="99">
        <f>SUM(B501:B502)</f>
        <v>0</v>
      </c>
      <c r="C500" s="83"/>
      <c r="D500" s="83"/>
    </row>
    <row r="501" customHeight="1" spans="1:4">
      <c r="A501" s="98"/>
      <c r="B501" s="99"/>
      <c r="C501" s="83"/>
      <c r="D501" s="83"/>
    </row>
    <row r="502" customHeight="1" spans="1:4">
      <c r="A502" s="98"/>
      <c r="B502" s="99"/>
      <c r="C502" s="83"/>
      <c r="D502" s="83"/>
    </row>
    <row r="503" customHeight="1" spans="1:4">
      <c r="A503" s="113" t="s">
        <v>1189</v>
      </c>
      <c r="B503" s="99">
        <f>SUM(B504:B505)</f>
        <v>0</v>
      </c>
      <c r="C503" s="83"/>
      <c r="D503" s="83"/>
    </row>
    <row r="504" customHeight="1" spans="1:4">
      <c r="A504" s="98"/>
      <c r="B504" s="99"/>
      <c r="C504" s="83"/>
      <c r="D504" s="83"/>
    </row>
    <row r="505" customHeight="1" spans="1:4">
      <c r="A505" s="98"/>
      <c r="B505" s="99"/>
      <c r="C505" s="83"/>
      <c r="D505" s="83"/>
    </row>
    <row r="506" customHeight="1" spans="1:4">
      <c r="A506" s="111" t="s">
        <v>1190</v>
      </c>
      <c r="B506" s="99">
        <f>SUM(B507:B508)</f>
        <v>0</v>
      </c>
      <c r="C506" s="83"/>
      <c r="D506" s="83"/>
    </row>
    <row r="507" customHeight="1" spans="1:4">
      <c r="A507" s="98"/>
      <c r="B507" s="99"/>
      <c r="C507" s="83"/>
      <c r="D507" s="83"/>
    </row>
    <row r="508" customHeight="1" spans="1:4">
      <c r="A508" s="98"/>
      <c r="B508" s="99"/>
      <c r="C508" s="83"/>
      <c r="D508" s="83"/>
    </row>
    <row r="509" customHeight="1" spans="1:4">
      <c r="A509" s="126" t="s">
        <v>1191</v>
      </c>
      <c r="B509" s="99">
        <f>B510+B513+B516+B519+B522</f>
        <v>0</v>
      </c>
      <c r="C509" s="83"/>
      <c r="D509" s="83"/>
    </row>
    <row r="510" customHeight="1" spans="1:4">
      <c r="A510" s="140" t="s">
        <v>1192</v>
      </c>
      <c r="B510" s="99">
        <f>SUM(B511:B512)</f>
        <v>0</v>
      </c>
      <c r="C510" s="83"/>
      <c r="D510" s="83"/>
    </row>
    <row r="511" customHeight="1" spans="1:4">
      <c r="A511" s="141"/>
      <c r="B511" s="99"/>
      <c r="C511" s="83"/>
      <c r="D511" s="83"/>
    </row>
    <row r="512" customHeight="1" spans="1:4">
      <c r="A512" s="141"/>
      <c r="B512" s="99"/>
      <c r="C512" s="83"/>
      <c r="D512" s="83"/>
    </row>
    <row r="513" customHeight="1" spans="1:4">
      <c r="A513" s="142" t="s">
        <v>1193</v>
      </c>
      <c r="B513" s="99">
        <f>SUM(B514:B515)</f>
        <v>0</v>
      </c>
      <c r="C513" s="83"/>
      <c r="D513" s="83"/>
    </row>
    <row r="514" customHeight="1" spans="1:4">
      <c r="A514" s="141"/>
      <c r="B514" s="99"/>
      <c r="C514" s="83"/>
      <c r="D514" s="83"/>
    </row>
    <row r="515" customHeight="1" spans="1:4">
      <c r="A515" s="141"/>
      <c r="B515" s="99"/>
      <c r="C515" s="83"/>
      <c r="D515" s="83"/>
    </row>
    <row r="516" customHeight="1" spans="1:4">
      <c r="A516" s="142" t="s">
        <v>1194</v>
      </c>
      <c r="B516" s="99">
        <f>SUM(B517:B518)</f>
        <v>0</v>
      </c>
      <c r="C516" s="83"/>
      <c r="D516" s="83"/>
    </row>
    <row r="517" customHeight="1" spans="1:4">
      <c r="A517" s="141"/>
      <c r="B517" s="99"/>
      <c r="C517" s="83"/>
      <c r="D517" s="83"/>
    </row>
    <row r="518" customHeight="1" spans="1:4">
      <c r="A518" s="141"/>
      <c r="B518" s="99"/>
      <c r="C518" s="83"/>
      <c r="D518" s="83"/>
    </row>
    <row r="519" customHeight="1" spans="1:4">
      <c r="A519" s="142" t="s">
        <v>1195</v>
      </c>
      <c r="B519" s="99">
        <f>SUM(B520:B521)</f>
        <v>0</v>
      </c>
      <c r="C519" s="83"/>
      <c r="D519" s="83"/>
    </row>
    <row r="520" customHeight="1" spans="1:4">
      <c r="A520" s="141"/>
      <c r="B520" s="99"/>
      <c r="C520" s="83"/>
      <c r="D520" s="83"/>
    </row>
    <row r="521" customHeight="1" spans="1:4">
      <c r="A521" s="141"/>
      <c r="B521" s="99"/>
      <c r="C521" s="83"/>
      <c r="D521" s="83"/>
    </row>
    <row r="522" customHeight="1" spans="1:4">
      <c r="A522" s="140" t="s">
        <v>1196</v>
      </c>
      <c r="B522" s="99">
        <f>SUM(B523:B524)</f>
        <v>0</v>
      </c>
      <c r="C522" s="83"/>
      <c r="D522" s="83"/>
    </row>
    <row r="523" customHeight="1" spans="1:4">
      <c r="A523" s="141"/>
      <c r="B523" s="99"/>
      <c r="C523" s="83"/>
      <c r="D523" s="83"/>
    </row>
    <row r="524" customHeight="1" spans="1:4">
      <c r="A524" s="98"/>
      <c r="B524" s="99"/>
      <c r="C524" s="83"/>
      <c r="D524" s="83"/>
    </row>
    <row r="525" customHeight="1" spans="1:4">
      <c r="A525" s="111" t="s">
        <v>1197</v>
      </c>
      <c r="B525" s="99">
        <f>B526+B535+B539</f>
        <v>2161</v>
      </c>
      <c r="C525" s="83"/>
      <c r="D525" s="83"/>
    </row>
    <row r="526" customHeight="1" spans="1:4">
      <c r="A526" s="113" t="s">
        <v>1198</v>
      </c>
      <c r="B526" s="99">
        <f>SUM(B527:B534)</f>
        <v>2161</v>
      </c>
      <c r="C526" s="83"/>
      <c r="D526" s="83"/>
    </row>
    <row r="527" s="34" customFormat="1" ht="24" spans="1:4">
      <c r="A527" s="72" t="s">
        <v>1199</v>
      </c>
      <c r="B527" s="70">
        <v>1462</v>
      </c>
      <c r="C527" s="71" t="s">
        <v>1200</v>
      </c>
      <c r="D527" s="60" t="s">
        <v>1201</v>
      </c>
    </row>
    <row r="528" s="34" customFormat="1" ht="24" spans="1:4">
      <c r="A528" s="72" t="s">
        <v>1199</v>
      </c>
      <c r="B528" s="70">
        <v>80</v>
      </c>
      <c r="C528" s="71" t="s">
        <v>1202</v>
      </c>
      <c r="D528" s="60" t="s">
        <v>1201</v>
      </c>
    </row>
    <row r="529" s="34" customFormat="1" ht="14.25" spans="1:4">
      <c r="A529" s="72" t="s">
        <v>1203</v>
      </c>
      <c r="B529" s="70">
        <v>619</v>
      </c>
      <c r="C529" s="66" t="s">
        <v>1204</v>
      </c>
      <c r="D529" s="60" t="s">
        <v>1205</v>
      </c>
    </row>
    <row r="530" s="34" customFormat="1" ht="14.25" spans="1:4">
      <c r="A530" s="72"/>
      <c r="B530" s="70"/>
      <c r="C530" s="66"/>
      <c r="D530" s="60"/>
    </row>
    <row r="531" s="34" customFormat="1" ht="14.25" spans="1:4">
      <c r="A531" s="72"/>
      <c r="B531" s="70"/>
      <c r="C531" s="66"/>
      <c r="D531" s="60"/>
    </row>
    <row r="532" s="34" customFormat="1" ht="14.25" spans="1:4">
      <c r="A532" s="72"/>
      <c r="B532" s="70"/>
      <c r="C532" s="66"/>
      <c r="D532" s="60"/>
    </row>
    <row r="533" s="34" customFormat="1" ht="14.25" spans="1:4">
      <c r="A533" s="72"/>
      <c r="B533" s="70"/>
      <c r="C533" s="66"/>
      <c r="D533" s="60"/>
    </row>
    <row r="534" customHeight="1" spans="1:4">
      <c r="A534" s="85"/>
      <c r="B534" s="99"/>
      <c r="C534" s="83"/>
      <c r="D534" s="83"/>
    </row>
    <row r="535" customHeight="1" spans="1:4">
      <c r="A535" s="113" t="s">
        <v>1206</v>
      </c>
      <c r="B535" s="99">
        <f>SUM(B536:B538)</f>
        <v>0</v>
      </c>
      <c r="C535" s="83"/>
      <c r="D535" s="83"/>
    </row>
    <row r="536" customHeight="1" spans="1:4">
      <c r="A536" s="85"/>
      <c r="B536" s="99"/>
      <c r="C536" s="83"/>
      <c r="D536" s="83"/>
    </row>
    <row r="537" customHeight="1" spans="1:4">
      <c r="A537" s="85"/>
      <c r="B537" s="99"/>
      <c r="C537" s="83"/>
      <c r="D537" s="83"/>
    </row>
    <row r="538" customHeight="1" spans="1:4">
      <c r="A538" s="85"/>
      <c r="B538" s="99"/>
      <c r="C538" s="83"/>
      <c r="D538" s="83"/>
    </row>
    <row r="539" customHeight="1" spans="1:4">
      <c r="A539" s="113" t="s">
        <v>1207</v>
      </c>
      <c r="B539" s="99">
        <f>SUM(B540:B542)</f>
        <v>0</v>
      </c>
      <c r="C539" s="83"/>
      <c r="D539" s="83"/>
    </row>
    <row r="540" customHeight="1" spans="1:4">
      <c r="A540" s="85"/>
      <c r="B540" s="99"/>
      <c r="C540" s="83"/>
      <c r="D540" s="83"/>
    </row>
    <row r="541" customHeight="1" spans="1:4">
      <c r="A541" s="85"/>
      <c r="B541" s="99"/>
      <c r="C541" s="83"/>
      <c r="D541" s="83"/>
    </row>
    <row r="542" customHeight="1" spans="1:4">
      <c r="A542" s="85"/>
      <c r="B542" s="99"/>
      <c r="C542" s="83"/>
      <c r="D542" s="83"/>
    </row>
    <row r="543" customHeight="1" spans="1:4">
      <c r="A543" s="111" t="s">
        <v>1208</v>
      </c>
      <c r="B543" s="99">
        <f>B544+B547+B550+B553+B556</f>
        <v>0</v>
      </c>
      <c r="C543" s="83"/>
      <c r="D543" s="83"/>
    </row>
    <row r="544" customHeight="1" spans="1:4">
      <c r="A544" s="113" t="s">
        <v>1209</v>
      </c>
      <c r="B544" s="99">
        <f>SUM(B545:B546)</f>
        <v>0</v>
      </c>
      <c r="C544" s="83"/>
      <c r="D544" s="83"/>
    </row>
    <row r="545" customHeight="1" spans="1:4">
      <c r="A545" s="119"/>
      <c r="B545" s="116"/>
      <c r="C545" s="117"/>
      <c r="D545" s="118"/>
    </row>
    <row r="546" customHeight="1" spans="1:4">
      <c r="A546" s="85"/>
      <c r="B546" s="99"/>
      <c r="C546" s="83"/>
      <c r="D546" s="83"/>
    </row>
    <row r="547" customHeight="1" spans="1:4">
      <c r="A547" s="113" t="s">
        <v>1210</v>
      </c>
      <c r="B547" s="99">
        <f>SUM(B548:B549)</f>
        <v>0</v>
      </c>
      <c r="D547" s="83"/>
    </row>
    <row r="548" customHeight="1" spans="1:4">
      <c r="A548" s="85"/>
      <c r="B548" s="99"/>
      <c r="C548" s="83"/>
      <c r="D548" s="83"/>
    </row>
    <row r="549" customHeight="1" spans="1:4">
      <c r="A549" s="85"/>
      <c r="B549" s="99"/>
      <c r="C549" s="83"/>
      <c r="D549" s="83"/>
    </row>
    <row r="550" customHeight="1" spans="1:4">
      <c r="A550" s="113" t="s">
        <v>1211</v>
      </c>
      <c r="B550" s="99">
        <f>SUM(B551:B552)</f>
        <v>0</v>
      </c>
      <c r="C550" s="83"/>
      <c r="D550" s="83"/>
    </row>
    <row r="551" customHeight="1" spans="1:4">
      <c r="A551" s="85"/>
      <c r="B551" s="99"/>
      <c r="C551" s="83"/>
      <c r="D551" s="83"/>
    </row>
    <row r="552" customHeight="1" spans="1:4">
      <c r="A552" s="85"/>
      <c r="B552" s="99"/>
      <c r="C552" s="83"/>
      <c r="D552" s="83"/>
    </row>
    <row r="553" customHeight="1" spans="1:4">
      <c r="A553" s="113" t="s">
        <v>1212</v>
      </c>
      <c r="B553" s="99">
        <f>SUM(B554:B555)</f>
        <v>0</v>
      </c>
      <c r="C553" s="83"/>
      <c r="D553" s="83"/>
    </row>
    <row r="554" customHeight="1" spans="1:4">
      <c r="A554" s="85"/>
      <c r="B554" s="99"/>
      <c r="C554" s="83"/>
      <c r="D554" s="83"/>
    </row>
    <row r="555" customHeight="1" spans="1:4">
      <c r="A555" s="85"/>
      <c r="B555" s="99"/>
      <c r="C555" s="83"/>
      <c r="D555" s="83"/>
    </row>
    <row r="556" customHeight="1" spans="1:4">
      <c r="A556" s="113" t="s">
        <v>1213</v>
      </c>
      <c r="B556" s="99">
        <f>SUM(B557:B558)</f>
        <v>0</v>
      </c>
      <c r="C556" s="83"/>
      <c r="D556" s="83"/>
    </row>
    <row r="557" customHeight="1" spans="1:4">
      <c r="A557" s="98"/>
      <c r="B557" s="99"/>
      <c r="C557" s="83"/>
      <c r="D557" s="83"/>
    </row>
    <row r="558" customHeight="1" spans="1:4">
      <c r="A558" s="98"/>
      <c r="B558" s="99"/>
      <c r="C558" s="83"/>
      <c r="D558" s="83"/>
    </row>
    <row r="559" customHeight="1" spans="1:4">
      <c r="A559" s="95" t="s">
        <v>1214</v>
      </c>
      <c r="B559" s="96">
        <f>B560+B563+B566+B569+B572+B575</f>
        <v>0</v>
      </c>
      <c r="C559" s="83"/>
      <c r="D559" s="83"/>
    </row>
    <row r="560" customHeight="1" spans="1:4">
      <c r="A560" s="81" t="s">
        <v>1215</v>
      </c>
      <c r="B560" s="97">
        <f>SUM(B561:B562)</f>
        <v>0</v>
      </c>
      <c r="C560" s="83"/>
      <c r="D560" s="83"/>
    </row>
    <row r="561" customHeight="1" spans="1:4">
      <c r="A561" s="98"/>
      <c r="B561" s="99"/>
      <c r="C561" s="83"/>
      <c r="D561" s="83"/>
    </row>
    <row r="562" customHeight="1" spans="1:4">
      <c r="A562" s="98"/>
      <c r="B562" s="99"/>
      <c r="C562" s="83"/>
      <c r="D562" s="83"/>
    </row>
    <row r="563" customHeight="1" spans="1:4">
      <c r="A563" s="81" t="s">
        <v>1216</v>
      </c>
      <c r="B563" s="97">
        <f>SUM(B564:B565)</f>
        <v>0</v>
      </c>
      <c r="C563" s="83"/>
      <c r="D563" s="83"/>
    </row>
    <row r="564" customHeight="1" spans="1:4">
      <c r="A564" s="98"/>
      <c r="B564" s="99"/>
      <c r="C564" s="83"/>
      <c r="D564" s="83"/>
    </row>
    <row r="565" customHeight="1" spans="1:4">
      <c r="A565" s="98"/>
      <c r="B565" s="99"/>
      <c r="C565" s="83"/>
      <c r="D565" s="83"/>
    </row>
    <row r="566" customHeight="1" spans="1:4">
      <c r="A566" s="81" t="s">
        <v>1217</v>
      </c>
      <c r="B566" s="97">
        <f>SUM(B567:B568)</f>
        <v>0</v>
      </c>
      <c r="C566" s="83"/>
      <c r="D566" s="83"/>
    </row>
    <row r="567" customHeight="1" spans="1:4">
      <c r="A567" s="98"/>
      <c r="B567" s="99"/>
      <c r="C567" s="83"/>
      <c r="D567" s="83"/>
    </row>
    <row r="568" customHeight="1" spans="1:4">
      <c r="A568" s="98"/>
      <c r="B568" s="99"/>
      <c r="C568" s="83"/>
      <c r="D568" s="83"/>
    </row>
    <row r="569" customHeight="1" spans="1:4">
      <c r="A569" s="81" t="s">
        <v>1218</v>
      </c>
      <c r="B569" s="97">
        <f>SUM(B570:B571)</f>
        <v>0</v>
      </c>
      <c r="C569" s="83"/>
      <c r="D569" s="83"/>
    </row>
    <row r="570" s="35" customFormat="1" customHeight="1" spans="1:4">
      <c r="A570" s="98"/>
      <c r="B570" s="99"/>
      <c r="C570" s="83"/>
      <c r="D570" s="83"/>
    </row>
    <row r="571" s="35" customFormat="1" customHeight="1" spans="1:4">
      <c r="A571" s="98"/>
      <c r="B571" s="99"/>
      <c r="C571" s="83"/>
      <c r="D571" s="83"/>
    </row>
    <row r="572" s="35" customFormat="1" customHeight="1" spans="1:4">
      <c r="A572" s="81" t="s">
        <v>1219</v>
      </c>
      <c r="B572" s="97">
        <f>SUM(B573:B574)</f>
        <v>0</v>
      </c>
      <c r="C572" s="83"/>
      <c r="D572" s="83"/>
    </row>
    <row r="573" s="35" customFormat="1" customHeight="1" spans="1:4">
      <c r="A573" s="98"/>
      <c r="B573" s="99"/>
      <c r="C573" s="83"/>
      <c r="D573" s="83"/>
    </row>
    <row r="574" customHeight="1" spans="1:4">
      <c r="A574" s="98"/>
      <c r="B574" s="99"/>
      <c r="C574" s="83"/>
      <c r="D574" s="83"/>
    </row>
    <row r="575" customHeight="1" spans="1:4">
      <c r="A575" s="81" t="s">
        <v>1220</v>
      </c>
      <c r="B575" s="97">
        <f>SUM(B576:B577)</f>
        <v>0</v>
      </c>
      <c r="C575" s="83"/>
      <c r="D575" s="83"/>
    </row>
    <row r="576" customHeight="1" spans="1:4">
      <c r="A576" s="98"/>
      <c r="B576" s="99"/>
      <c r="C576" s="83"/>
      <c r="D576" s="83"/>
    </row>
    <row r="577" customHeight="1" spans="1:4">
      <c r="A577" s="98"/>
      <c r="B577" s="99"/>
      <c r="C577" s="83"/>
      <c r="D577" s="83"/>
    </row>
    <row r="578" customHeight="1" spans="1:4">
      <c r="A578" s="111" t="s">
        <v>1221</v>
      </c>
      <c r="B578" s="99">
        <f>SUM(B579:B621)</f>
        <v>121011.5</v>
      </c>
      <c r="C578" s="83"/>
      <c r="D578" s="83"/>
    </row>
    <row r="579" customHeight="1" spans="1:4">
      <c r="A579" s="143" t="s">
        <v>1222</v>
      </c>
      <c r="B579" s="144">
        <v>866</v>
      </c>
      <c r="C579" s="145" t="s">
        <v>1222</v>
      </c>
      <c r="D579" s="146" t="s">
        <v>1223</v>
      </c>
    </row>
    <row r="580" s="101" customFormat="1" customHeight="1" spans="1:4">
      <c r="A580" s="147" t="s">
        <v>1224</v>
      </c>
      <c r="B580" s="148">
        <v>1239</v>
      </c>
      <c r="C580" s="149" t="s">
        <v>1224</v>
      </c>
      <c r="D580" s="150" t="s">
        <v>1223</v>
      </c>
    </row>
    <row r="581" customHeight="1" spans="1:4">
      <c r="A581" s="143" t="s">
        <v>1225</v>
      </c>
      <c r="B581" s="144">
        <v>2033</v>
      </c>
      <c r="C581" s="145" t="s">
        <v>1226</v>
      </c>
      <c r="D581" s="146" t="s">
        <v>1223</v>
      </c>
    </row>
    <row r="582" customHeight="1" spans="1:4">
      <c r="A582" s="143" t="s">
        <v>1227</v>
      </c>
      <c r="B582" s="144">
        <v>11033</v>
      </c>
      <c r="C582" s="145" t="s">
        <v>1227</v>
      </c>
      <c r="D582" s="151" t="s">
        <v>1228</v>
      </c>
    </row>
    <row r="583" customHeight="1" spans="1:4">
      <c r="A583" s="152" t="s">
        <v>1229</v>
      </c>
      <c r="B583" s="144">
        <v>7</v>
      </c>
      <c r="C583" s="153" t="s">
        <v>1230</v>
      </c>
      <c r="D583" s="146" t="s">
        <v>1223</v>
      </c>
    </row>
    <row r="584" customHeight="1" spans="1:4">
      <c r="A584" s="154" t="s">
        <v>1231</v>
      </c>
      <c r="B584" s="155">
        <v>15866</v>
      </c>
      <c r="C584" s="146" t="s">
        <v>1231</v>
      </c>
      <c r="D584" s="156" t="s">
        <v>1232</v>
      </c>
    </row>
    <row r="585" customHeight="1" spans="1:4">
      <c r="A585" s="154" t="s">
        <v>1233</v>
      </c>
      <c r="B585" s="155">
        <v>2297</v>
      </c>
      <c r="C585" s="146" t="s">
        <v>1233</v>
      </c>
      <c r="D585" s="156" t="s">
        <v>1234</v>
      </c>
    </row>
    <row r="586" customHeight="1" spans="1:4">
      <c r="A586" s="154" t="s">
        <v>1233</v>
      </c>
      <c r="B586" s="155">
        <v>1607</v>
      </c>
      <c r="C586" s="146" t="s">
        <v>1233</v>
      </c>
      <c r="D586" s="156" t="s">
        <v>1235</v>
      </c>
    </row>
    <row r="587" s="101" customFormat="1" customHeight="1" spans="1:4">
      <c r="A587" s="157" t="s">
        <v>1236</v>
      </c>
      <c r="B587" s="158">
        <v>46</v>
      </c>
      <c r="C587" s="150" t="s">
        <v>1236</v>
      </c>
      <c r="D587" s="159" t="s">
        <v>1237</v>
      </c>
    </row>
    <row r="588" customHeight="1" spans="1:4">
      <c r="A588" s="160" t="s">
        <v>1238</v>
      </c>
      <c r="B588" s="146">
        <v>8902</v>
      </c>
      <c r="C588" s="146" t="s">
        <v>1238</v>
      </c>
      <c r="D588" s="156" t="s">
        <v>1239</v>
      </c>
    </row>
    <row r="589" customHeight="1" spans="1:4">
      <c r="A589" s="154" t="s">
        <v>1240</v>
      </c>
      <c r="B589" s="155">
        <v>5508</v>
      </c>
      <c r="C589" s="146" t="s">
        <v>1240</v>
      </c>
      <c r="D589" s="156" t="s">
        <v>1241</v>
      </c>
    </row>
    <row r="590" customHeight="1" spans="1:4">
      <c r="A590" s="154" t="s">
        <v>1242</v>
      </c>
      <c r="B590" s="155">
        <v>-603</v>
      </c>
      <c r="C590" s="146" t="s">
        <v>1242</v>
      </c>
      <c r="D590" s="156" t="s">
        <v>1243</v>
      </c>
    </row>
    <row r="591" customHeight="1" spans="1:4">
      <c r="A591" s="161" t="s">
        <v>1244</v>
      </c>
      <c r="B591" s="155">
        <v>4020</v>
      </c>
      <c r="C591" s="146" t="s">
        <v>1244</v>
      </c>
      <c r="D591" s="156" t="s">
        <v>1245</v>
      </c>
    </row>
    <row r="592" s="101" customFormat="1" customHeight="1" spans="1:4">
      <c r="A592" s="162" t="s">
        <v>1246</v>
      </c>
      <c r="B592" s="158">
        <v>187</v>
      </c>
      <c r="C592" s="150" t="s">
        <v>1246</v>
      </c>
      <c r="D592" s="159"/>
    </row>
    <row r="593" customHeight="1" spans="1:4">
      <c r="A593" s="154" t="s">
        <v>1247</v>
      </c>
      <c r="B593" s="155">
        <v>1160</v>
      </c>
      <c r="C593" s="146" t="s">
        <v>1247</v>
      </c>
      <c r="D593" s="156" t="s">
        <v>1248</v>
      </c>
    </row>
    <row r="594" customHeight="1" spans="1:4">
      <c r="A594" s="154" t="s">
        <v>1249</v>
      </c>
      <c r="B594" s="163">
        <v>96</v>
      </c>
      <c r="C594" s="164" t="s">
        <v>1249</v>
      </c>
      <c r="D594" s="156" t="s">
        <v>1250</v>
      </c>
    </row>
    <row r="595" s="100" customFormat="1" ht="21.75" customHeight="1" spans="1:4">
      <c r="A595" s="165" t="s">
        <v>1251</v>
      </c>
      <c r="B595" s="166">
        <v>208</v>
      </c>
      <c r="C595" s="165" t="s">
        <v>1251</v>
      </c>
      <c r="D595" s="167" t="s">
        <v>1252</v>
      </c>
    </row>
    <row r="596" s="102" customFormat="1" ht="27.75" customHeight="1" spans="1:5">
      <c r="A596" s="149" t="s">
        <v>1253</v>
      </c>
      <c r="B596" s="168">
        <v>2540.2</v>
      </c>
      <c r="C596" s="147" t="s">
        <v>1253</v>
      </c>
      <c r="D596" s="169" t="s">
        <v>1254</v>
      </c>
      <c r="E596" s="102" t="s">
        <v>1255</v>
      </c>
    </row>
    <row r="597" s="103" customFormat="1" ht="18.75" customHeight="1" spans="1:4">
      <c r="A597" s="170" t="s">
        <v>1256</v>
      </c>
      <c r="B597" s="171">
        <v>1912</v>
      </c>
      <c r="C597" s="170" t="s">
        <v>1256</v>
      </c>
      <c r="D597" s="172" t="s">
        <v>1257</v>
      </c>
    </row>
    <row r="598" s="103" customFormat="1" ht="18.75" customHeight="1" spans="1:4">
      <c r="A598" s="170" t="s">
        <v>1258</v>
      </c>
      <c r="B598" s="171">
        <v>1892</v>
      </c>
      <c r="C598" s="170" t="s">
        <v>1258</v>
      </c>
      <c r="D598" s="172" t="s">
        <v>1257</v>
      </c>
    </row>
    <row r="599" s="103" customFormat="1" ht="18.75" customHeight="1" spans="1:4">
      <c r="A599" s="170" t="s">
        <v>1259</v>
      </c>
      <c r="B599" s="171">
        <v>1396</v>
      </c>
      <c r="C599" s="170" t="s">
        <v>1259</v>
      </c>
      <c r="D599" s="172" t="s">
        <v>1257</v>
      </c>
    </row>
    <row r="600" s="103" customFormat="1" ht="18.75" customHeight="1" spans="1:4">
      <c r="A600" s="170" t="s">
        <v>1260</v>
      </c>
      <c r="B600" s="171">
        <v>736</v>
      </c>
      <c r="C600" s="170" t="s">
        <v>1260</v>
      </c>
      <c r="D600" s="172" t="s">
        <v>1257</v>
      </c>
    </row>
    <row r="601" s="103" customFormat="1" ht="18.75" customHeight="1" spans="1:4">
      <c r="A601" s="170" t="s">
        <v>1261</v>
      </c>
      <c r="B601" s="171">
        <v>882</v>
      </c>
      <c r="C601" s="170" t="s">
        <v>1261</v>
      </c>
      <c r="D601" s="172" t="s">
        <v>1257</v>
      </c>
    </row>
    <row r="602" s="103" customFormat="1" ht="18.75" customHeight="1" spans="1:4">
      <c r="A602" s="170" t="s">
        <v>1262</v>
      </c>
      <c r="B602" s="171">
        <v>7444</v>
      </c>
      <c r="C602" s="170" t="s">
        <v>1262</v>
      </c>
      <c r="D602" s="172" t="s">
        <v>1257</v>
      </c>
    </row>
    <row r="603" s="102" customFormat="1" ht="18.75" customHeight="1" spans="1:4">
      <c r="A603" s="173" t="s">
        <v>1263</v>
      </c>
      <c r="B603" s="171">
        <v>5.3</v>
      </c>
      <c r="C603" s="173" t="s">
        <v>1263</v>
      </c>
      <c r="D603" s="172" t="s">
        <v>1264</v>
      </c>
    </row>
    <row r="604" s="102" customFormat="1" ht="18.75" customHeight="1" spans="1:4">
      <c r="A604" s="160" t="s">
        <v>1265</v>
      </c>
      <c r="B604" s="174">
        <v>30</v>
      </c>
      <c r="C604" s="160" t="s">
        <v>1265</v>
      </c>
      <c r="D604" s="172" t="s">
        <v>1266</v>
      </c>
    </row>
    <row r="605" s="34" customFormat="1" ht="14.25" spans="1:4">
      <c r="A605" s="72" t="s">
        <v>1267</v>
      </c>
      <c r="B605" s="70">
        <v>180</v>
      </c>
      <c r="C605" s="66" t="s">
        <v>1268</v>
      </c>
      <c r="D605" s="60" t="s">
        <v>1269</v>
      </c>
    </row>
    <row r="606" s="34" customFormat="1" ht="14.25" spans="1:4">
      <c r="A606" s="72" t="s">
        <v>1270</v>
      </c>
      <c r="B606" s="70">
        <v>4106</v>
      </c>
      <c r="C606" s="66" t="s">
        <v>1271</v>
      </c>
      <c r="D606" s="60" t="s">
        <v>1272</v>
      </c>
    </row>
    <row r="607" s="34" customFormat="1" ht="14.25" spans="1:4">
      <c r="A607" s="72" t="s">
        <v>1273</v>
      </c>
      <c r="B607" s="70">
        <v>45416</v>
      </c>
      <c r="C607" s="66" t="s">
        <v>1274</v>
      </c>
      <c r="D607" s="60" t="s">
        <v>1275</v>
      </c>
    </row>
    <row r="608" s="35" customFormat="1" customHeight="1" spans="1:4">
      <c r="A608" s="175"/>
      <c r="B608" s="67"/>
      <c r="C608" s="66"/>
      <c r="D608" s="60"/>
    </row>
    <row r="609" s="35" customFormat="1" customHeight="1" spans="1:4">
      <c r="A609" s="175"/>
      <c r="B609" s="67"/>
      <c r="C609" s="66"/>
      <c r="D609" s="60"/>
    </row>
    <row r="610" s="35" customFormat="1" customHeight="1" spans="1:4">
      <c r="A610" s="64"/>
      <c r="B610" s="67"/>
      <c r="C610" s="66"/>
      <c r="D610" s="60"/>
    </row>
    <row r="611" s="35" customFormat="1" customHeight="1" spans="1:4">
      <c r="A611" s="98"/>
      <c r="B611" s="99"/>
      <c r="C611" s="83"/>
      <c r="D611" s="83"/>
    </row>
    <row r="612" customHeight="1" spans="1:4">
      <c r="A612" s="85"/>
      <c r="B612" s="99"/>
      <c r="C612" s="83"/>
      <c r="D612" s="83"/>
    </row>
    <row r="613" customHeight="1" spans="1:4">
      <c r="A613" s="85"/>
      <c r="B613" s="99"/>
      <c r="C613" s="83"/>
      <c r="D613" s="83"/>
    </row>
    <row r="614" customHeight="1" spans="1:4">
      <c r="A614" s="85"/>
      <c r="B614" s="99"/>
      <c r="C614" s="83"/>
      <c r="D614" s="83"/>
    </row>
    <row r="615" customHeight="1" spans="1:4">
      <c r="A615" s="85"/>
      <c r="B615" s="99"/>
      <c r="C615" s="83"/>
      <c r="D615" s="83"/>
    </row>
    <row r="616" customHeight="1" spans="1:4">
      <c r="A616" s="85"/>
      <c r="B616" s="99"/>
      <c r="C616" s="83"/>
      <c r="D616" s="83"/>
    </row>
    <row r="617" customHeight="1" spans="1:4">
      <c r="A617" s="85"/>
      <c r="B617" s="99"/>
      <c r="C617" s="83"/>
      <c r="D617" s="83"/>
    </row>
    <row r="618" customHeight="1" spans="1:4">
      <c r="A618" s="85"/>
      <c r="B618" s="99"/>
      <c r="C618" s="83"/>
      <c r="D618" s="83"/>
    </row>
    <row r="619" customHeight="1" spans="1:4">
      <c r="A619" s="85"/>
      <c r="B619" s="99"/>
      <c r="C619" s="83"/>
      <c r="D619" s="83"/>
    </row>
    <row r="620" customHeight="1" spans="1:4">
      <c r="A620" s="85"/>
      <c r="B620" s="99"/>
      <c r="C620" s="83"/>
      <c r="D620" s="83"/>
    </row>
  </sheetData>
  <sheetProtection formatCells="0" formatColumns="0" formatRows="0" insertRows="0" insertColumns="0" insertHyperlinks="0" deleteColumns="0" deleteRows="0" sort="0" autoFilter="0" pivotTables="0"/>
  <protectedRanges>
    <protectedRange sqref="B579" name="区域1"/>
  </protectedRanges>
  <printOptions horizontalCentered="1"/>
  <pageMargins left="0" right="0" top="0.236220472440945" bottom="0.31496062992126" header="0.826771653543307" footer="0.196850393700787"/>
  <pageSetup paperSize="9" scale="74" orientation="landscape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551"/>
  <sheetViews>
    <sheetView showZeros="0" workbookViewId="0">
      <pane xSplit="2" ySplit="8" topLeftCell="C214" activePane="bottomRight" state="frozen"/>
      <selection/>
      <selection pane="topRight"/>
      <selection pane="bottomLeft"/>
      <selection pane="bottomRight" activeCell="C5" sqref="C5"/>
    </sheetView>
  </sheetViews>
  <sheetFormatPr defaultColWidth="9" defaultRowHeight="27.95" customHeight="1"/>
  <cols>
    <col min="1" max="1" width="37" style="36" customWidth="1"/>
    <col min="2" max="2" width="17.875" style="37" customWidth="1"/>
    <col min="3" max="3" width="45.5" style="38" customWidth="1"/>
    <col min="4" max="4" width="15.125" style="39" customWidth="1"/>
    <col min="5" max="5" width="32.625" style="40" customWidth="1"/>
    <col min="6" max="16" width="9" style="40"/>
    <col min="17" max="16382" width="9" style="41"/>
  </cols>
  <sheetData>
    <row r="1" ht="37.5" customHeight="1" spans="1:4">
      <c r="A1" s="42" t="s">
        <v>946</v>
      </c>
      <c r="B1" s="43" t="s">
        <v>947</v>
      </c>
      <c r="C1" s="44" t="s">
        <v>948</v>
      </c>
      <c r="D1" s="45" t="s">
        <v>949</v>
      </c>
    </row>
    <row r="2" customHeight="1" spans="1:4">
      <c r="A2" s="42" t="s">
        <v>1276</v>
      </c>
      <c r="B2" s="46">
        <f>B3+B80+B96+B137+B168+B189+B256+B311+B348+B367+B413+B431+B453+B465+B481+B484+B500+B513+B548+B529</f>
        <v>2878.8</v>
      </c>
      <c r="C2" s="47"/>
      <c r="D2" s="48"/>
    </row>
    <row r="3" customHeight="1" spans="1:4">
      <c r="A3" s="49" t="s">
        <v>952</v>
      </c>
      <c r="B3" s="50">
        <f>B4+B7+B10+B15+B18+B21+B24+B27+B32+B35+B38+B41+B44+B59+B62+B65+B77+B47+B50+B53+B56+B68+B71+B74</f>
        <v>1</v>
      </c>
      <c r="C3" s="51"/>
      <c r="D3" s="45"/>
    </row>
    <row r="4" customHeight="1" spans="1:4">
      <c r="A4" s="52" t="s">
        <v>953</v>
      </c>
      <c r="B4" s="53">
        <f>SUM(B5:B6)</f>
        <v>0</v>
      </c>
      <c r="C4" s="44"/>
      <c r="D4" s="45"/>
    </row>
    <row r="5" customHeight="1" spans="1:4">
      <c r="A5" s="42"/>
      <c r="B5" s="54"/>
      <c r="C5" s="55"/>
      <c r="D5" s="48"/>
    </row>
    <row r="6" customHeight="1" spans="1:4">
      <c r="A6" s="42"/>
      <c r="B6" s="54"/>
      <c r="C6" s="55"/>
      <c r="D6" s="45"/>
    </row>
    <row r="7" customHeight="1" spans="1:4">
      <c r="A7" s="52" t="s">
        <v>954</v>
      </c>
      <c r="B7" s="46">
        <f>SUM(B8:B9)</f>
        <v>0</v>
      </c>
      <c r="C7" s="44"/>
      <c r="D7" s="45"/>
    </row>
    <row r="8" customHeight="1" spans="1:4">
      <c r="A8" s="42"/>
      <c r="B8" s="54"/>
      <c r="C8" s="55"/>
      <c r="D8" s="45"/>
    </row>
    <row r="9" customHeight="1" spans="1:4">
      <c r="A9" s="42"/>
      <c r="B9" s="54"/>
      <c r="C9" s="55"/>
      <c r="D9" s="45"/>
    </row>
    <row r="10" customHeight="1" spans="1:4">
      <c r="A10" s="52" t="s">
        <v>955</v>
      </c>
      <c r="B10" s="54">
        <f>SUM(B11:B14)</f>
        <v>0</v>
      </c>
      <c r="C10" s="56"/>
      <c r="D10" s="57"/>
    </row>
    <row r="11" customHeight="1" spans="1:4">
      <c r="A11" s="58"/>
      <c r="B11" s="59"/>
      <c r="C11" s="58"/>
      <c r="D11" s="60"/>
    </row>
    <row r="12" customHeight="1" spans="1:4">
      <c r="A12" s="58"/>
      <c r="B12" s="59"/>
      <c r="C12" s="61"/>
      <c r="D12" s="60"/>
    </row>
    <row r="13" customHeight="1" spans="1:4">
      <c r="A13" s="58"/>
      <c r="B13" s="59"/>
      <c r="C13" s="61"/>
      <c r="D13" s="60"/>
    </row>
    <row r="14" customHeight="1" spans="1:4">
      <c r="A14" s="42"/>
      <c r="B14" s="54"/>
      <c r="D14" s="57"/>
    </row>
    <row r="15" customHeight="1" spans="1:4">
      <c r="A15" s="52" t="s">
        <v>956</v>
      </c>
      <c r="B15" s="54">
        <f>SUM(B16:B17)</f>
        <v>0</v>
      </c>
      <c r="C15" s="56"/>
      <c r="D15" s="57"/>
    </row>
    <row r="16" customHeight="1" spans="1:4">
      <c r="A16" s="42"/>
      <c r="B16" s="54"/>
      <c r="C16" s="55"/>
      <c r="D16" s="48"/>
    </row>
    <row r="17" customHeight="1" spans="1:4">
      <c r="A17" s="42"/>
      <c r="B17" s="54"/>
      <c r="C17" s="55"/>
      <c r="D17" s="57"/>
    </row>
    <row r="18" customHeight="1" spans="1:4">
      <c r="A18" s="52" t="s">
        <v>957</v>
      </c>
      <c r="B18" s="54">
        <f>SUM(B19:B20)</f>
        <v>0</v>
      </c>
      <c r="C18" s="56"/>
      <c r="D18" s="57"/>
    </row>
    <row r="19" customHeight="1" spans="1:4">
      <c r="A19" s="42"/>
      <c r="B19" s="54"/>
      <c r="C19" s="56"/>
      <c r="D19" s="57"/>
    </row>
    <row r="20" customHeight="1" spans="1:4">
      <c r="A20" s="42"/>
      <c r="B20" s="54"/>
      <c r="C20" s="55"/>
      <c r="D20" s="57"/>
    </row>
    <row r="21" customHeight="1" spans="1:4">
      <c r="A21" s="52" t="s">
        <v>958</v>
      </c>
      <c r="B21" s="54">
        <f>SUM(B22:B23)</f>
        <v>0</v>
      </c>
      <c r="C21" s="55"/>
      <c r="D21" s="48"/>
    </row>
    <row r="22" customHeight="1" spans="1:4">
      <c r="A22" s="42"/>
      <c r="B22" s="46"/>
      <c r="C22" s="62"/>
      <c r="D22" s="63"/>
    </row>
    <row r="23" customHeight="1" spans="1:4">
      <c r="A23" s="42"/>
      <c r="B23" s="54"/>
      <c r="C23" s="55"/>
      <c r="D23" s="48"/>
    </row>
    <row r="24" customHeight="1" spans="1:4">
      <c r="A24" s="52" t="s">
        <v>959</v>
      </c>
      <c r="B24" s="54">
        <f>SUM(B25:B26)</f>
        <v>0</v>
      </c>
      <c r="C24" s="55"/>
      <c r="D24" s="48"/>
    </row>
    <row r="25" customHeight="1" spans="1:4">
      <c r="A25" s="42"/>
      <c r="B25" s="54"/>
      <c r="C25" s="55"/>
      <c r="D25" s="48"/>
    </row>
    <row r="26" customHeight="1" spans="1:4">
      <c r="A26" s="42"/>
      <c r="B26" s="54"/>
      <c r="C26" s="55"/>
      <c r="D26" s="48"/>
    </row>
    <row r="27" customHeight="1" spans="1:4">
      <c r="A27" s="52" t="s">
        <v>960</v>
      </c>
      <c r="B27" s="54">
        <f>SUM(B28:B31)</f>
        <v>0</v>
      </c>
      <c r="C27" s="55"/>
      <c r="D27" s="48"/>
    </row>
    <row r="28" customHeight="1" spans="1:4">
      <c r="A28" s="64"/>
      <c r="B28" s="65"/>
      <c r="C28" s="66"/>
      <c r="D28" s="60"/>
    </row>
    <row r="29" customHeight="1" spans="1:4">
      <c r="A29" s="64"/>
      <c r="B29" s="65"/>
      <c r="C29" s="66"/>
      <c r="D29" s="60"/>
    </row>
    <row r="30" customHeight="1" spans="1:4">
      <c r="A30" s="64"/>
      <c r="B30" s="65"/>
      <c r="C30" s="66"/>
      <c r="D30" s="60"/>
    </row>
    <row r="31" customHeight="1" spans="1:4">
      <c r="A31" s="42"/>
      <c r="B31" s="54"/>
      <c r="C31" s="55"/>
      <c r="D31" s="48"/>
    </row>
    <row r="32" customHeight="1" spans="1:4">
      <c r="A32" s="52" t="s">
        <v>961</v>
      </c>
      <c r="B32" s="54">
        <f>SUM(B33:B34)</f>
        <v>0</v>
      </c>
      <c r="C32" s="55"/>
      <c r="D32" s="48"/>
    </row>
    <row r="33" customHeight="1" spans="1:4">
      <c r="A33" s="42"/>
      <c r="B33" s="54"/>
      <c r="C33" s="55"/>
      <c r="D33" s="48"/>
    </row>
    <row r="34" customHeight="1" spans="1:4">
      <c r="A34" s="42"/>
      <c r="B34" s="54"/>
      <c r="C34" s="55"/>
      <c r="D34" s="48"/>
    </row>
    <row r="35" customHeight="1" spans="1:4">
      <c r="A35" s="52" t="s">
        <v>965</v>
      </c>
      <c r="B35" s="54">
        <f>SUM(B36:B37)</f>
        <v>0</v>
      </c>
      <c r="C35" s="55"/>
      <c r="D35" s="48"/>
    </row>
    <row r="36" customHeight="1" spans="1:4">
      <c r="A36" s="42"/>
      <c r="B36" s="54"/>
      <c r="C36" s="55"/>
      <c r="D36" s="48"/>
    </row>
    <row r="37" customHeight="1" spans="1:4">
      <c r="A37" s="42"/>
      <c r="B37" s="54"/>
      <c r="C37" s="55"/>
      <c r="D37" s="48"/>
    </row>
    <row r="38" customHeight="1" spans="1:4">
      <c r="A38" s="52" t="s">
        <v>966</v>
      </c>
      <c r="B38" s="54">
        <f>SUM(B39:B40)</f>
        <v>0</v>
      </c>
      <c r="C38" s="55"/>
      <c r="D38" s="48"/>
    </row>
    <row r="39" customHeight="1" spans="1:4">
      <c r="A39" s="42"/>
      <c r="B39" s="54"/>
      <c r="C39" s="55"/>
      <c r="D39" s="48"/>
    </row>
    <row r="40" customHeight="1" spans="1:4">
      <c r="A40" s="42"/>
      <c r="B40" s="54"/>
      <c r="C40" s="55"/>
      <c r="D40" s="48"/>
    </row>
    <row r="41" customHeight="1" spans="1:4">
      <c r="A41" s="52" t="s">
        <v>967</v>
      </c>
      <c r="B41" s="54">
        <f>SUM(B42:B43)</f>
        <v>0</v>
      </c>
      <c r="C41" s="55"/>
      <c r="D41" s="48"/>
    </row>
    <row r="42" customHeight="1" spans="1:4">
      <c r="A42" s="42"/>
      <c r="B42" s="54"/>
      <c r="C42" s="55"/>
      <c r="D42" s="48"/>
    </row>
    <row r="43" customHeight="1" spans="1:4">
      <c r="A43" s="42"/>
      <c r="B43" s="54"/>
      <c r="C43" s="55"/>
      <c r="D43" s="48"/>
    </row>
    <row r="44" customHeight="1" spans="1:4">
      <c r="A44" s="52" t="s">
        <v>968</v>
      </c>
      <c r="B44" s="54">
        <f>SUM(B45:B46)</f>
        <v>0</v>
      </c>
      <c r="C44" s="55"/>
      <c r="D44" s="48"/>
    </row>
    <row r="45" customHeight="1" spans="1:4">
      <c r="A45" s="42"/>
      <c r="B45" s="54"/>
      <c r="C45" s="55"/>
      <c r="D45" s="48"/>
    </row>
    <row r="46" customHeight="1" spans="1:4">
      <c r="A46" s="42"/>
      <c r="B46" s="54"/>
      <c r="C46" s="55"/>
      <c r="D46" s="48"/>
    </row>
    <row r="47" customHeight="1" spans="1:4">
      <c r="A47" s="52" t="s">
        <v>969</v>
      </c>
      <c r="B47" s="54">
        <f>SUM(B48:B49)</f>
        <v>0</v>
      </c>
      <c r="C47" s="55"/>
      <c r="D47" s="48"/>
    </row>
    <row r="48" customHeight="1" spans="1:4">
      <c r="A48" s="42"/>
      <c r="B48" s="54"/>
      <c r="C48" s="55"/>
      <c r="D48" s="48"/>
    </row>
    <row r="49" customHeight="1" spans="1:4">
      <c r="A49" s="42"/>
      <c r="B49" s="54"/>
      <c r="C49" s="55"/>
      <c r="D49" s="48"/>
    </row>
    <row r="50" customHeight="1" spans="1:4">
      <c r="A50" s="52" t="s">
        <v>970</v>
      </c>
      <c r="B50" s="54">
        <f>SUM(B51:B52)</f>
        <v>0</v>
      </c>
      <c r="C50" s="55"/>
      <c r="D50" s="48"/>
    </row>
    <row r="51" customHeight="1" spans="1:4">
      <c r="A51" s="42"/>
      <c r="B51" s="54"/>
      <c r="C51" s="55"/>
      <c r="D51" s="48"/>
    </row>
    <row r="52" customHeight="1" spans="1:4">
      <c r="A52" s="42"/>
      <c r="B52" s="54"/>
      <c r="C52" s="55"/>
      <c r="D52" s="48"/>
    </row>
    <row r="53" customHeight="1" spans="1:4">
      <c r="A53" s="52" t="s">
        <v>971</v>
      </c>
      <c r="B53" s="54">
        <f>SUM(B54:B55)</f>
        <v>0</v>
      </c>
      <c r="C53" s="55"/>
      <c r="D53" s="48"/>
    </row>
    <row r="54" customHeight="1" spans="1:4">
      <c r="A54" s="42"/>
      <c r="B54" s="54"/>
      <c r="C54" s="55"/>
      <c r="D54" s="48"/>
    </row>
    <row r="55" customHeight="1" spans="1:4">
      <c r="A55" s="42"/>
      <c r="B55" s="54"/>
      <c r="C55" s="55"/>
      <c r="D55" s="48"/>
    </row>
    <row r="56" customHeight="1" spans="1:4">
      <c r="A56" s="52" t="s">
        <v>972</v>
      </c>
      <c r="B56" s="54">
        <f>SUM(B57:B58)</f>
        <v>0</v>
      </c>
      <c r="C56" s="55"/>
      <c r="D56" s="48"/>
    </row>
    <row r="57" customHeight="1" spans="1:4">
      <c r="A57" s="42"/>
      <c r="B57" s="54"/>
      <c r="C57" s="55"/>
      <c r="D57" s="48"/>
    </row>
    <row r="58" customHeight="1" spans="1:4">
      <c r="A58" s="42"/>
      <c r="B58" s="54"/>
      <c r="C58" s="55"/>
      <c r="D58" s="48"/>
    </row>
    <row r="59" customHeight="1" spans="1:4">
      <c r="A59" s="52" t="s">
        <v>973</v>
      </c>
      <c r="B59" s="54">
        <f>SUM(B60:B61)</f>
        <v>0</v>
      </c>
      <c r="C59" s="55"/>
      <c r="D59" s="48"/>
    </row>
    <row r="60" customHeight="1" spans="1:4">
      <c r="A60" s="42"/>
      <c r="B60" s="54"/>
      <c r="C60" s="55"/>
      <c r="D60" s="48"/>
    </row>
    <row r="61" customHeight="1" spans="1:4">
      <c r="A61" s="42"/>
      <c r="B61" s="54"/>
      <c r="C61" s="55"/>
      <c r="D61" s="48"/>
    </row>
    <row r="62" customHeight="1" spans="1:4">
      <c r="A62" s="52" t="s">
        <v>974</v>
      </c>
      <c r="B62" s="54">
        <f>SUM(B63:B64)</f>
        <v>0</v>
      </c>
      <c r="C62" s="55"/>
      <c r="D62" s="48"/>
    </row>
    <row r="63" customHeight="1" spans="1:4">
      <c r="A63" s="42"/>
      <c r="B63" s="54"/>
      <c r="C63" s="55"/>
      <c r="D63" s="48"/>
    </row>
    <row r="64" customHeight="1" spans="1:4">
      <c r="A64" s="42"/>
      <c r="B64" s="54"/>
      <c r="C64" s="55"/>
      <c r="D64" s="48"/>
    </row>
    <row r="65" customHeight="1" spans="1:4">
      <c r="A65" s="52" t="s">
        <v>975</v>
      </c>
      <c r="B65" s="54">
        <f>SUM(B66:B67)</f>
        <v>0</v>
      </c>
      <c r="C65" s="55"/>
      <c r="D65" s="48"/>
    </row>
    <row r="66" customHeight="1" spans="1:4">
      <c r="A66" s="42"/>
      <c r="B66" s="54"/>
      <c r="C66" s="55"/>
      <c r="D66" s="48"/>
    </row>
    <row r="67" customHeight="1" spans="1:4">
      <c r="A67" s="42"/>
      <c r="B67" s="54"/>
      <c r="C67" s="55"/>
      <c r="D67" s="48"/>
    </row>
    <row r="68" customHeight="1" spans="1:4">
      <c r="A68" s="52" t="s">
        <v>976</v>
      </c>
      <c r="B68" s="54">
        <f>SUM(B69:B70)</f>
        <v>0</v>
      </c>
      <c r="C68" s="55"/>
      <c r="D68" s="48"/>
    </row>
    <row r="69" customHeight="1" spans="1:4">
      <c r="A69" s="42"/>
      <c r="B69" s="54"/>
      <c r="C69" s="55"/>
      <c r="D69" s="48"/>
    </row>
    <row r="70" customHeight="1" spans="1:4">
      <c r="A70" s="42"/>
      <c r="B70" s="54"/>
      <c r="C70" s="55"/>
      <c r="D70" s="48"/>
    </row>
    <row r="71" customHeight="1" spans="1:4">
      <c r="A71" s="52" t="s">
        <v>1277</v>
      </c>
      <c r="B71" s="54">
        <f>SUM(B72:B73)</f>
        <v>0</v>
      </c>
      <c r="C71" s="55"/>
      <c r="D71" s="48"/>
    </row>
    <row r="72" customHeight="1" spans="1:4">
      <c r="A72" s="42"/>
      <c r="B72" s="54"/>
      <c r="C72" s="55"/>
      <c r="D72" s="48"/>
    </row>
    <row r="73" customHeight="1" spans="1:4">
      <c r="A73" s="42"/>
      <c r="B73" s="54"/>
      <c r="C73" s="55"/>
      <c r="D73" s="48"/>
    </row>
    <row r="74" customHeight="1" spans="1:4">
      <c r="A74" s="52" t="s">
        <v>977</v>
      </c>
      <c r="B74" s="54">
        <f>SUM(B75:B76)</f>
        <v>1</v>
      </c>
      <c r="C74" s="55"/>
      <c r="D74" s="48"/>
    </row>
    <row r="75" s="34" customFormat="1" ht="14.25" spans="1:4">
      <c r="A75" s="64">
        <v>20138</v>
      </c>
      <c r="B75" s="67">
        <v>1</v>
      </c>
      <c r="C75" s="66" t="s">
        <v>1278</v>
      </c>
      <c r="D75" s="60" t="s">
        <v>1279</v>
      </c>
    </row>
    <row r="76" customHeight="1" spans="1:4">
      <c r="A76" s="42"/>
      <c r="B76" s="54"/>
      <c r="C76" s="55"/>
      <c r="D76" s="48"/>
    </row>
    <row r="77" customHeight="1" spans="1:4">
      <c r="A77" s="52" t="s">
        <v>978</v>
      </c>
      <c r="B77" s="54">
        <f>SUM(B78:B79)</f>
        <v>0</v>
      </c>
      <c r="C77" s="55"/>
      <c r="D77" s="48"/>
    </row>
    <row r="78" customHeight="1" spans="1:4">
      <c r="A78" s="42"/>
      <c r="B78" s="54"/>
      <c r="C78" s="55"/>
      <c r="D78" s="48"/>
    </row>
    <row r="79" customHeight="1" spans="1:4">
      <c r="A79" s="42"/>
      <c r="B79" s="54"/>
      <c r="C79" s="56"/>
      <c r="D79" s="57"/>
    </row>
    <row r="80" customHeight="1" spans="1:4">
      <c r="A80" s="49" t="s">
        <v>979</v>
      </c>
      <c r="B80" s="54">
        <f>B81+B84+B87+B90+B93</f>
        <v>0</v>
      </c>
      <c r="C80" s="55"/>
      <c r="D80" s="48"/>
    </row>
    <row r="81" customHeight="1" spans="1:4">
      <c r="A81" s="52" t="s">
        <v>980</v>
      </c>
      <c r="B81" s="54">
        <f>SUM(B82:B83)</f>
        <v>0</v>
      </c>
      <c r="C81" s="55"/>
      <c r="D81" s="48"/>
    </row>
    <row r="82" customHeight="1" spans="1:4">
      <c r="A82" s="42"/>
      <c r="B82" s="46"/>
      <c r="C82" s="62"/>
      <c r="D82" s="63"/>
    </row>
    <row r="83" customHeight="1" spans="1:4">
      <c r="A83" s="42"/>
      <c r="B83" s="54"/>
      <c r="C83" s="55"/>
      <c r="D83" s="48"/>
    </row>
    <row r="84" customHeight="1" spans="1:4">
      <c r="A84" s="52" t="s">
        <v>989</v>
      </c>
      <c r="B84" s="54">
        <f>SUM(B85:B86)</f>
        <v>0</v>
      </c>
      <c r="C84" s="55"/>
      <c r="D84" s="48"/>
    </row>
    <row r="85" customHeight="1" spans="1:4">
      <c r="A85" s="42"/>
      <c r="B85" s="54"/>
      <c r="C85" s="55"/>
      <c r="D85" s="48"/>
    </row>
    <row r="86" customHeight="1" spans="1:4">
      <c r="A86" s="42"/>
      <c r="B86" s="54"/>
      <c r="C86" s="55"/>
      <c r="D86" s="48"/>
    </row>
    <row r="87" customHeight="1" spans="1:4">
      <c r="A87" s="52" t="s">
        <v>990</v>
      </c>
      <c r="B87" s="54">
        <f>SUM(B88:B89)</f>
        <v>0</v>
      </c>
      <c r="D87" s="48"/>
    </row>
    <row r="88" customHeight="1" spans="1:4">
      <c r="A88" s="42"/>
      <c r="B88" s="54"/>
      <c r="C88" s="55"/>
      <c r="D88" s="48"/>
    </row>
    <row r="89" customHeight="1" spans="1:4">
      <c r="A89" s="42"/>
      <c r="B89" s="54"/>
      <c r="C89" s="55"/>
      <c r="D89" s="48"/>
    </row>
    <row r="90" customHeight="1" spans="1:4">
      <c r="A90" s="52" t="s">
        <v>991</v>
      </c>
      <c r="B90" s="54">
        <f>SUM(B91:B92)</f>
        <v>0</v>
      </c>
      <c r="C90" s="55"/>
      <c r="D90" s="48"/>
    </row>
    <row r="91" customHeight="1" spans="1:4">
      <c r="A91" s="42"/>
      <c r="B91" s="54"/>
      <c r="C91" s="55"/>
      <c r="D91" s="48"/>
    </row>
    <row r="92" customHeight="1" spans="1:4">
      <c r="A92" s="42"/>
      <c r="B92" s="54"/>
      <c r="C92" s="55"/>
      <c r="D92" s="48"/>
    </row>
    <row r="93" customHeight="1" spans="1:4">
      <c r="A93" s="52" t="s">
        <v>994</v>
      </c>
      <c r="B93" s="54">
        <f>SUM(B94:B95)</f>
        <v>0</v>
      </c>
      <c r="C93" s="55"/>
      <c r="D93" s="48"/>
    </row>
    <row r="94" customHeight="1" spans="1:4">
      <c r="A94" s="42"/>
      <c r="B94" s="46"/>
      <c r="C94" s="62"/>
      <c r="D94" s="48"/>
    </row>
    <row r="95" customHeight="1" spans="1:4">
      <c r="A95" s="42"/>
      <c r="B95" s="46"/>
      <c r="C95" s="55"/>
      <c r="D95" s="48"/>
    </row>
    <row r="96" customHeight="1" spans="1:4">
      <c r="A96" s="49" t="s">
        <v>995</v>
      </c>
      <c r="B96" s="46">
        <f>B97+B100+B112+B118+B124+B128+B131+B134+B121</f>
        <v>319.8</v>
      </c>
      <c r="C96" s="55"/>
      <c r="D96" s="48"/>
    </row>
    <row r="97" customHeight="1" spans="1:4">
      <c r="A97" s="52" t="s">
        <v>996</v>
      </c>
      <c r="B97" s="46">
        <f>SUM(B98:B99)</f>
        <v>0</v>
      </c>
      <c r="C97" s="62"/>
      <c r="D97" s="63"/>
    </row>
    <row r="98" customHeight="1" spans="1:4">
      <c r="A98" s="42"/>
      <c r="B98" s="54"/>
      <c r="C98" s="68"/>
      <c r="D98" s="48"/>
    </row>
    <row r="99" customHeight="1" spans="1:4">
      <c r="A99" s="42"/>
      <c r="B99" s="54"/>
      <c r="C99" s="68"/>
      <c r="D99" s="69"/>
    </row>
    <row r="100" customHeight="1" spans="1:4">
      <c r="A100" s="52" t="s">
        <v>997</v>
      </c>
      <c r="B100" s="54">
        <f>SUM(B101:B111)</f>
        <v>319.8</v>
      </c>
      <c r="C100" s="68"/>
      <c r="D100" s="69"/>
    </row>
    <row r="101" s="34" customFormat="1" ht="14.25" spans="1:4">
      <c r="A101" s="64">
        <v>2050204</v>
      </c>
      <c r="B101" s="67">
        <v>17.8</v>
      </c>
      <c r="C101" s="66" t="s">
        <v>1280</v>
      </c>
      <c r="D101" s="60" t="s">
        <v>1000</v>
      </c>
    </row>
    <row r="102" s="34" customFormat="1" ht="14.25" spans="1:4">
      <c r="A102" s="64">
        <v>2050204</v>
      </c>
      <c r="B102" s="67">
        <v>10.2</v>
      </c>
      <c r="C102" s="66" t="s">
        <v>1281</v>
      </c>
      <c r="D102" s="60" t="s">
        <v>1000</v>
      </c>
    </row>
    <row r="103" s="34" customFormat="1" ht="24" spans="1:4">
      <c r="A103" s="64">
        <v>20502</v>
      </c>
      <c r="B103" s="70">
        <v>173.8</v>
      </c>
      <c r="C103" s="71" t="s">
        <v>1282</v>
      </c>
      <c r="D103" s="60" t="s">
        <v>1283</v>
      </c>
    </row>
    <row r="104" s="34" customFormat="1" ht="14.25" spans="1:4">
      <c r="A104" s="72">
        <v>20502</v>
      </c>
      <c r="B104" s="70">
        <v>118</v>
      </c>
      <c r="C104" s="66" t="s">
        <v>1284</v>
      </c>
      <c r="D104" s="60" t="s">
        <v>1008</v>
      </c>
    </row>
    <row r="105" customHeight="1" spans="1:4">
      <c r="A105" s="72"/>
      <c r="B105" s="70"/>
      <c r="C105" s="66"/>
      <c r="D105" s="60"/>
    </row>
    <row r="106" customHeight="1" spans="1:4">
      <c r="A106" s="72"/>
      <c r="B106" s="70"/>
      <c r="C106" s="71"/>
      <c r="D106" s="60"/>
    </row>
    <row r="107" customHeight="1" spans="1:4">
      <c r="A107" s="72"/>
      <c r="B107" s="70"/>
      <c r="C107" s="66"/>
      <c r="D107" s="60"/>
    </row>
    <row r="108" customHeight="1" spans="1:4">
      <c r="A108" s="72"/>
      <c r="B108" s="70"/>
      <c r="C108" s="71"/>
      <c r="D108" s="60"/>
    </row>
    <row r="109" customHeight="1" spans="1:4">
      <c r="A109" s="72"/>
      <c r="B109" s="70"/>
      <c r="C109" s="71"/>
      <c r="D109" s="60"/>
    </row>
    <row r="110" customHeight="1" spans="1:4">
      <c r="A110" s="72"/>
      <c r="B110" s="70"/>
      <c r="C110" s="71"/>
      <c r="D110" s="60"/>
    </row>
    <row r="111" customHeight="1" spans="1:4">
      <c r="A111" s="42"/>
      <c r="B111" s="54"/>
      <c r="C111" s="68"/>
      <c r="D111" s="48"/>
    </row>
    <row r="112" customHeight="1" spans="1:4">
      <c r="A112" s="52" t="s">
        <v>1021</v>
      </c>
      <c r="B112" s="54">
        <f>SUM(B113:B117)</f>
        <v>0</v>
      </c>
      <c r="C112" s="55"/>
      <c r="D112" s="48"/>
    </row>
    <row r="113" customHeight="1" spans="1:4">
      <c r="A113" s="42"/>
      <c r="B113" s="54"/>
      <c r="C113" s="55"/>
      <c r="D113" s="69"/>
    </row>
    <row r="114" customHeight="1" spans="1:4">
      <c r="A114" s="42"/>
      <c r="B114" s="54"/>
      <c r="C114" s="55"/>
      <c r="D114" s="69"/>
    </row>
    <row r="115" customHeight="1" spans="1:4">
      <c r="A115" s="42"/>
      <c r="B115" s="54"/>
      <c r="C115" s="55"/>
      <c r="D115" s="48"/>
    </row>
    <row r="116" customHeight="1" spans="1:4">
      <c r="A116" s="42"/>
      <c r="B116" s="54"/>
      <c r="C116" s="55"/>
      <c r="D116" s="48"/>
    </row>
    <row r="117" customHeight="1" spans="1:4">
      <c r="A117" s="42"/>
      <c r="B117" s="54"/>
      <c r="C117" s="55"/>
      <c r="D117" s="48"/>
    </row>
    <row r="118" customHeight="1" spans="1:4">
      <c r="A118" s="52" t="s">
        <v>1025</v>
      </c>
      <c r="B118" s="54">
        <f>SUM(B119:B120)</f>
        <v>0</v>
      </c>
      <c r="C118" s="68"/>
      <c r="D118" s="48"/>
    </row>
    <row r="119" customHeight="1" spans="1:4">
      <c r="A119" s="42"/>
      <c r="B119" s="54"/>
      <c r="C119" s="68"/>
      <c r="D119" s="48"/>
    </row>
    <row r="120" customHeight="1" spans="1:4">
      <c r="A120" s="42"/>
      <c r="B120" s="54"/>
      <c r="C120" s="68"/>
      <c r="D120" s="48"/>
    </row>
    <row r="121" customHeight="1" spans="1:4">
      <c r="A121" s="52" t="s">
        <v>1285</v>
      </c>
      <c r="B121" s="54">
        <f>SUM(B122:B123)</f>
        <v>0</v>
      </c>
      <c r="C121" s="68"/>
      <c r="D121" s="48"/>
    </row>
    <row r="122" customHeight="1" spans="1:4">
      <c r="A122" s="42"/>
      <c r="B122" s="54"/>
      <c r="C122" s="68"/>
      <c r="D122" s="48"/>
    </row>
    <row r="123" customHeight="1" spans="1:4">
      <c r="A123" s="42"/>
      <c r="B123" s="54"/>
      <c r="C123" s="68"/>
      <c r="D123" s="48"/>
    </row>
    <row r="124" customHeight="1" spans="1:4">
      <c r="A124" s="52" t="s">
        <v>1026</v>
      </c>
      <c r="B124" s="54">
        <f>SUM(B125:B127)</f>
        <v>0</v>
      </c>
      <c r="C124" s="68"/>
      <c r="D124" s="48"/>
    </row>
    <row r="125" customHeight="1" spans="1:4">
      <c r="A125" s="72"/>
      <c r="B125" s="70"/>
      <c r="C125" s="66"/>
      <c r="D125" s="60"/>
    </row>
    <row r="126" customHeight="1" spans="1:4">
      <c r="A126" s="72"/>
      <c r="B126" s="70"/>
      <c r="C126" s="66"/>
      <c r="D126" s="60"/>
    </row>
    <row r="127" customHeight="1" spans="1:4">
      <c r="A127" s="42"/>
      <c r="B127" s="54"/>
      <c r="C127" s="68"/>
      <c r="D127" s="48"/>
    </row>
    <row r="128" customHeight="1" spans="1:4">
      <c r="A128" s="52" t="s">
        <v>1030</v>
      </c>
      <c r="B128" s="54">
        <f>SUM(B129:B130)</f>
        <v>0</v>
      </c>
      <c r="C128" s="68"/>
      <c r="D128" s="48"/>
    </row>
    <row r="129" customHeight="1" spans="1:4">
      <c r="A129" s="42"/>
      <c r="B129" s="54"/>
      <c r="C129" s="68"/>
      <c r="D129" s="48"/>
    </row>
    <row r="130" customHeight="1" spans="1:4">
      <c r="A130" s="42"/>
      <c r="B130" s="46"/>
      <c r="C130" s="62"/>
      <c r="D130" s="48"/>
    </row>
    <row r="131" customHeight="1" spans="1:4">
      <c r="A131" s="52" t="s">
        <v>1031</v>
      </c>
      <c r="B131" s="54">
        <f>SUM(B132:B133)</f>
        <v>0</v>
      </c>
      <c r="C131" s="55"/>
      <c r="D131" s="48"/>
    </row>
    <row r="132" customHeight="1" spans="1:4">
      <c r="A132" s="42"/>
      <c r="B132" s="54"/>
      <c r="C132" s="68"/>
      <c r="D132" s="48"/>
    </row>
    <row r="133" customHeight="1" spans="1:4">
      <c r="A133" s="42"/>
      <c r="B133" s="54"/>
      <c r="C133" s="55"/>
      <c r="D133" s="48"/>
    </row>
    <row r="134" customHeight="1" spans="1:4">
      <c r="A134" s="52" t="s">
        <v>1032</v>
      </c>
      <c r="B134" s="54">
        <f>SUM(B135:B136)</f>
        <v>0</v>
      </c>
      <c r="C134" s="55"/>
      <c r="D134" s="48"/>
    </row>
    <row r="135" customHeight="1" spans="1:4">
      <c r="A135" s="42"/>
      <c r="B135" s="54"/>
      <c r="C135" s="55"/>
      <c r="D135" s="48"/>
    </row>
    <row r="136" customHeight="1" spans="1:4">
      <c r="A136" s="42"/>
      <c r="B136" s="54"/>
      <c r="C136" s="55"/>
      <c r="D136" s="48"/>
    </row>
    <row r="137" customHeight="1" spans="1:4">
      <c r="A137" s="49" t="s">
        <v>1033</v>
      </c>
      <c r="B137" s="46">
        <f>B138+B141+B144+B147+B150+B153+B156+B162+B165+B159</f>
        <v>0</v>
      </c>
      <c r="C137" s="55"/>
      <c r="D137" s="48"/>
    </row>
    <row r="138" customHeight="1" spans="1:4">
      <c r="A138" s="52" t="s">
        <v>1034</v>
      </c>
      <c r="B138" s="46">
        <f>SUM(B139:B140)</f>
        <v>0</v>
      </c>
      <c r="C138" s="55"/>
      <c r="D138" s="48"/>
    </row>
    <row r="139" customHeight="1" spans="1:4">
      <c r="A139" s="42"/>
      <c r="B139" s="54"/>
      <c r="C139" s="55"/>
      <c r="D139" s="48"/>
    </row>
    <row r="140" customHeight="1" spans="1:4">
      <c r="A140" s="42"/>
      <c r="B140" s="54"/>
      <c r="C140" s="55"/>
      <c r="D140" s="48"/>
    </row>
    <row r="141" customHeight="1" spans="1:4">
      <c r="A141" s="52" t="s">
        <v>1035</v>
      </c>
      <c r="B141" s="46">
        <f>SUM(B142:B143)</f>
        <v>0</v>
      </c>
      <c r="C141" s="55"/>
      <c r="D141" s="48"/>
    </row>
    <row r="142" customHeight="1" spans="1:4">
      <c r="A142" s="42"/>
      <c r="B142" s="54"/>
      <c r="C142" s="55"/>
      <c r="D142" s="48"/>
    </row>
    <row r="143" customHeight="1" spans="1:4">
      <c r="A143" s="42"/>
      <c r="B143" s="46"/>
      <c r="C143" s="55"/>
      <c r="D143" s="48"/>
    </row>
    <row r="144" customHeight="1" spans="1:4">
      <c r="A144" s="52" t="s">
        <v>1036</v>
      </c>
      <c r="B144" s="54">
        <f>SUM(B145:B146)</f>
        <v>0</v>
      </c>
      <c r="C144" s="55"/>
      <c r="D144" s="48"/>
    </row>
    <row r="145" customHeight="1" spans="1:4">
      <c r="A145" s="42"/>
      <c r="B145" s="54"/>
      <c r="C145" s="55"/>
      <c r="D145" s="48"/>
    </row>
    <row r="146" customHeight="1" spans="1:4">
      <c r="A146" s="42"/>
      <c r="B146" s="54"/>
      <c r="C146" s="55"/>
      <c r="D146" s="48"/>
    </row>
    <row r="147" customHeight="1" spans="1:4">
      <c r="A147" s="52" t="s">
        <v>1037</v>
      </c>
      <c r="B147" s="54">
        <f>SUM(B148:B149)</f>
        <v>0</v>
      </c>
      <c r="C147" s="55"/>
      <c r="D147" s="48"/>
    </row>
    <row r="148" customHeight="1" spans="1:4">
      <c r="A148" s="42"/>
      <c r="B148" s="54"/>
      <c r="C148" s="55"/>
      <c r="D148" s="48"/>
    </row>
    <row r="149" customHeight="1" spans="1:4">
      <c r="A149" s="42"/>
      <c r="B149" s="54"/>
      <c r="C149" s="55"/>
      <c r="D149" s="48"/>
    </row>
    <row r="150" customHeight="1" spans="1:4">
      <c r="A150" s="52" t="s">
        <v>1038</v>
      </c>
      <c r="B150" s="54">
        <f>SUM(B151:B152)</f>
        <v>0</v>
      </c>
      <c r="C150" s="55"/>
      <c r="D150" s="48"/>
    </row>
    <row r="151" customHeight="1" spans="1:4">
      <c r="A151" s="42"/>
      <c r="B151" s="54"/>
      <c r="C151" s="55"/>
      <c r="D151" s="48"/>
    </row>
    <row r="152" customHeight="1" spans="1:4">
      <c r="A152" s="42"/>
      <c r="B152" s="54"/>
      <c r="C152" s="55"/>
      <c r="D152" s="48"/>
    </row>
    <row r="153" customHeight="1" spans="1:4">
      <c r="A153" s="52" t="s">
        <v>1039</v>
      </c>
      <c r="B153" s="54">
        <f>SUM(B154:B155)</f>
        <v>0</v>
      </c>
      <c r="C153" s="55"/>
      <c r="D153" s="48"/>
    </row>
    <row r="154" customHeight="1" spans="1:4">
      <c r="A154" s="42"/>
      <c r="B154" s="54"/>
      <c r="C154" s="55"/>
      <c r="D154" s="48"/>
    </row>
    <row r="155" customHeight="1" spans="1:4">
      <c r="A155" s="42"/>
      <c r="B155" s="54"/>
      <c r="C155" s="55"/>
      <c r="D155" s="48"/>
    </row>
    <row r="156" customHeight="1" spans="1:4">
      <c r="A156" s="52" t="s">
        <v>1040</v>
      </c>
      <c r="B156" s="54">
        <f>SUM(B157:B158)</f>
        <v>0</v>
      </c>
      <c r="C156" s="55"/>
      <c r="D156" s="48"/>
    </row>
    <row r="157" customHeight="1" spans="1:4">
      <c r="A157" s="42"/>
      <c r="B157" s="54"/>
      <c r="C157" s="55"/>
      <c r="D157" s="48"/>
    </row>
    <row r="158" customHeight="1" spans="1:4">
      <c r="A158" s="42"/>
      <c r="B158" s="54"/>
      <c r="C158" s="55"/>
      <c r="D158" s="48"/>
    </row>
    <row r="159" customHeight="1" spans="1:4">
      <c r="A159" s="52" t="s">
        <v>1041</v>
      </c>
      <c r="B159" s="54">
        <f>SUM(B160:B161)</f>
        <v>0</v>
      </c>
      <c r="C159" s="55"/>
      <c r="D159" s="48"/>
    </row>
    <row r="160" customHeight="1" spans="1:4">
      <c r="A160" s="42"/>
      <c r="B160" s="54"/>
      <c r="C160" s="55"/>
      <c r="D160" s="48"/>
    </row>
    <row r="161" customHeight="1" spans="1:4">
      <c r="A161" s="42"/>
      <c r="B161" s="54"/>
      <c r="C161" s="55"/>
      <c r="D161" s="48"/>
    </row>
    <row r="162" customHeight="1" spans="1:4">
      <c r="A162" s="52" t="s">
        <v>1042</v>
      </c>
      <c r="B162" s="54">
        <f>SUM(B163:B164)</f>
        <v>0</v>
      </c>
      <c r="C162" s="55"/>
      <c r="D162" s="48"/>
    </row>
    <row r="163" customHeight="1" spans="1:4">
      <c r="A163" s="42"/>
      <c r="B163" s="54"/>
      <c r="C163" s="55"/>
      <c r="D163" s="48"/>
    </row>
    <row r="164" customHeight="1" spans="1:4">
      <c r="A164" s="42"/>
      <c r="B164" s="54"/>
      <c r="C164" s="55"/>
      <c r="D164" s="48"/>
    </row>
    <row r="165" customHeight="1" spans="1:4">
      <c r="A165" s="52" t="s">
        <v>1043</v>
      </c>
      <c r="B165" s="54">
        <f>SUM(B166:B167)</f>
        <v>0</v>
      </c>
      <c r="C165" s="55"/>
      <c r="D165" s="48"/>
    </row>
    <row r="166" customHeight="1" spans="1:4">
      <c r="A166" s="42"/>
      <c r="B166" s="54"/>
      <c r="C166" s="55"/>
      <c r="D166" s="48"/>
    </row>
    <row r="167" customHeight="1" spans="1:4">
      <c r="A167" s="42"/>
      <c r="B167" s="54"/>
      <c r="C167" s="55"/>
      <c r="D167" s="48"/>
    </row>
    <row r="168" customHeight="1" spans="1:4">
      <c r="A168" s="49" t="s">
        <v>1044</v>
      </c>
      <c r="B168" s="46">
        <f>B169+B174+B177+B180+B186+B183</f>
        <v>10</v>
      </c>
      <c r="C168" s="55"/>
      <c r="D168" s="48"/>
    </row>
    <row r="169" customHeight="1" spans="1:4">
      <c r="A169" s="52" t="s">
        <v>1045</v>
      </c>
      <c r="B169" s="46">
        <f>SUM(B170:B173)</f>
        <v>10</v>
      </c>
      <c r="C169" s="55"/>
      <c r="D169" s="48"/>
    </row>
    <row r="170" s="34" customFormat="1" ht="24" spans="1:4">
      <c r="A170" s="72">
        <v>20701</v>
      </c>
      <c r="B170" s="70">
        <v>10</v>
      </c>
      <c r="C170" s="66" t="s">
        <v>1286</v>
      </c>
      <c r="D170" s="60" t="s">
        <v>1054</v>
      </c>
    </row>
    <row r="171" customHeight="1" spans="1:4">
      <c r="A171" s="72"/>
      <c r="B171" s="70"/>
      <c r="C171" s="66"/>
      <c r="D171" s="60"/>
    </row>
    <row r="172" customHeight="1" spans="1:4">
      <c r="A172" s="73"/>
      <c r="B172" s="70"/>
      <c r="C172" s="66"/>
      <c r="D172" s="60"/>
    </row>
    <row r="173" customHeight="1" spans="1:4">
      <c r="A173" s="42"/>
      <c r="B173" s="54"/>
      <c r="C173" s="55"/>
      <c r="D173" s="48"/>
    </row>
    <row r="174" customHeight="1" spans="1:4">
      <c r="A174" s="52" t="s">
        <v>1057</v>
      </c>
      <c r="B174" s="54">
        <f>SUM(B175:B176)</f>
        <v>0</v>
      </c>
      <c r="C174" s="55"/>
      <c r="D174" s="48"/>
    </row>
    <row r="175" customHeight="1" spans="1:4">
      <c r="A175" s="42"/>
      <c r="B175" s="54"/>
      <c r="C175" s="55"/>
      <c r="D175" s="48"/>
    </row>
    <row r="176" customHeight="1" spans="1:4">
      <c r="A176" s="42"/>
      <c r="B176" s="54"/>
      <c r="C176" s="55"/>
      <c r="D176" s="48"/>
    </row>
    <row r="177" customHeight="1" spans="1:4">
      <c r="A177" s="52" t="s">
        <v>1058</v>
      </c>
      <c r="B177" s="54">
        <f>SUM(B178:B179)</f>
        <v>0</v>
      </c>
      <c r="C177" s="55"/>
      <c r="D177" s="48"/>
    </row>
    <row r="178" customHeight="1" spans="1:4">
      <c r="A178" s="42"/>
      <c r="B178" s="54"/>
      <c r="C178" s="55"/>
      <c r="D178" s="48"/>
    </row>
    <row r="179" customHeight="1" spans="1:4">
      <c r="A179" s="42"/>
      <c r="B179" s="54"/>
      <c r="C179" s="55"/>
      <c r="D179" s="48"/>
    </row>
    <row r="180" customHeight="1" spans="1:4">
      <c r="A180" s="52" t="s">
        <v>1059</v>
      </c>
      <c r="B180" s="54">
        <f>SUM(B181:B182)</f>
        <v>0</v>
      </c>
      <c r="C180" s="55"/>
      <c r="D180" s="48"/>
    </row>
    <row r="181" customHeight="1" spans="1:4">
      <c r="A181" s="42"/>
      <c r="B181" s="54"/>
      <c r="C181" s="55"/>
      <c r="D181" s="48"/>
    </row>
    <row r="182" customHeight="1" spans="1:4">
      <c r="A182" s="42"/>
      <c r="B182" s="54"/>
      <c r="C182" s="55"/>
      <c r="D182" s="48"/>
    </row>
    <row r="183" customHeight="1" spans="1:4">
      <c r="A183" s="52" t="s">
        <v>1060</v>
      </c>
      <c r="B183" s="54">
        <f>SUM(B184:B185)</f>
        <v>0</v>
      </c>
      <c r="C183" s="55"/>
      <c r="D183" s="48"/>
    </row>
    <row r="184" customHeight="1" spans="1:4">
      <c r="A184" s="42"/>
      <c r="B184" s="54"/>
      <c r="C184" s="55"/>
      <c r="D184" s="48"/>
    </row>
    <row r="185" customHeight="1" spans="1:4">
      <c r="A185" s="42"/>
      <c r="B185" s="54"/>
      <c r="C185" s="55"/>
      <c r="D185" s="48"/>
    </row>
    <row r="186" customHeight="1" spans="1:4">
      <c r="A186" s="52" t="s">
        <v>1061</v>
      </c>
      <c r="B186" s="46">
        <f>SUM(B187:B188)</f>
        <v>0</v>
      </c>
      <c r="C186" s="55"/>
      <c r="D186" s="48"/>
    </row>
    <row r="187" customHeight="1" spans="1:4">
      <c r="A187" s="42"/>
      <c r="B187" s="54"/>
      <c r="C187" s="55"/>
      <c r="D187" s="48"/>
    </row>
    <row r="188" customHeight="1" spans="1:4">
      <c r="A188" s="42"/>
      <c r="B188" s="54"/>
      <c r="C188" s="55"/>
      <c r="D188" s="48"/>
    </row>
    <row r="189" customHeight="1" spans="1:4">
      <c r="A189" s="49" t="s">
        <v>1062</v>
      </c>
      <c r="B189" s="46">
        <f>B190+B196+B199+B202+B207+B212+B215+B250+B220+B223+B231+B234+B238+B244+B247+B253+B193</f>
        <v>55</v>
      </c>
      <c r="C189" s="55"/>
      <c r="D189" s="48"/>
    </row>
    <row r="190" customHeight="1" spans="1:4">
      <c r="A190" s="52" t="s">
        <v>1063</v>
      </c>
      <c r="B190" s="46">
        <f>SUM(B191:B192)</f>
        <v>0</v>
      </c>
      <c r="C190" s="55"/>
      <c r="D190" s="48"/>
    </row>
    <row r="191" customHeight="1" spans="1:4">
      <c r="A191" s="74"/>
      <c r="B191" s="54"/>
      <c r="C191" s="55"/>
      <c r="D191" s="48"/>
    </row>
    <row r="192" customHeight="1" spans="1:4">
      <c r="A192" s="74"/>
      <c r="B192" s="54"/>
      <c r="C192" s="55"/>
      <c r="D192" s="48"/>
    </row>
    <row r="193" customHeight="1" spans="1:4">
      <c r="A193" s="52" t="s">
        <v>1064</v>
      </c>
      <c r="B193" s="54">
        <f>SUM(B194:B195)</f>
        <v>0</v>
      </c>
      <c r="C193" s="55"/>
      <c r="D193" s="48"/>
    </row>
    <row r="194" customHeight="1" spans="1:4">
      <c r="A194" s="74"/>
      <c r="B194" s="54"/>
      <c r="C194" s="55"/>
      <c r="D194" s="48"/>
    </row>
    <row r="195" customHeight="1" spans="1:4">
      <c r="A195" s="74"/>
      <c r="B195" s="54"/>
      <c r="C195" s="55"/>
      <c r="D195" s="48"/>
    </row>
    <row r="196" customHeight="1" spans="1:4">
      <c r="A196" s="52" t="s">
        <v>1065</v>
      </c>
      <c r="B196" s="54">
        <f>SUM(B197:B198)</f>
        <v>0</v>
      </c>
      <c r="C196" s="55"/>
      <c r="D196" s="48"/>
    </row>
    <row r="197" customHeight="1" spans="1:4">
      <c r="A197" s="74"/>
      <c r="B197" s="46"/>
      <c r="C197" s="55"/>
      <c r="D197" s="48"/>
    </row>
    <row r="198" customHeight="1" spans="1:4">
      <c r="A198" s="42"/>
      <c r="B198" s="46"/>
      <c r="C198" s="62"/>
      <c r="D198" s="48"/>
    </row>
    <row r="199" customHeight="1" spans="1:4">
      <c r="A199" s="52" t="s">
        <v>1069</v>
      </c>
      <c r="B199" s="54">
        <f>SUM(B200:B201)</f>
        <v>0</v>
      </c>
      <c r="C199" s="68"/>
      <c r="D199" s="48"/>
    </row>
    <row r="200" customHeight="1" spans="1:4">
      <c r="A200" s="42"/>
      <c r="B200" s="54"/>
      <c r="C200" s="55"/>
      <c r="D200" s="48"/>
    </row>
    <row r="201" customHeight="1" spans="1:4">
      <c r="A201" s="42"/>
      <c r="B201" s="54"/>
      <c r="C201" s="55"/>
      <c r="D201" s="48"/>
    </row>
    <row r="202" customHeight="1" spans="1:4">
      <c r="A202" s="52" t="s">
        <v>1070</v>
      </c>
      <c r="B202" s="46">
        <f>SUM(B203:B206)</f>
        <v>0</v>
      </c>
      <c r="C202" s="55"/>
      <c r="D202" s="48"/>
    </row>
    <row r="203" customHeight="1" spans="1:4">
      <c r="A203" s="42"/>
      <c r="B203" s="54"/>
      <c r="C203" s="55"/>
      <c r="D203" s="48"/>
    </row>
    <row r="204" customHeight="1" spans="1:4">
      <c r="A204" s="42"/>
      <c r="B204" s="54"/>
      <c r="C204" s="55"/>
      <c r="D204" s="48"/>
    </row>
    <row r="205" customHeight="1" spans="1:4">
      <c r="A205" s="42"/>
      <c r="B205" s="54"/>
      <c r="C205" s="55"/>
      <c r="D205" s="48"/>
    </row>
    <row r="206" customHeight="1" spans="1:4">
      <c r="A206" s="42"/>
      <c r="B206" s="54"/>
      <c r="C206" s="55"/>
      <c r="D206" s="48"/>
    </row>
    <row r="207" customHeight="1" spans="1:4">
      <c r="A207" s="52" t="s">
        <v>1071</v>
      </c>
      <c r="B207" s="54">
        <f>SUM(B208:B211)</f>
        <v>0</v>
      </c>
      <c r="C207" s="68"/>
      <c r="D207" s="48"/>
    </row>
    <row r="208" customHeight="1" spans="1:4">
      <c r="A208" s="72"/>
      <c r="B208" s="70"/>
      <c r="C208" s="71"/>
      <c r="D208" s="60"/>
    </row>
    <row r="209" customHeight="1" spans="1:4">
      <c r="A209" s="72"/>
      <c r="B209" s="70"/>
      <c r="C209" s="71"/>
      <c r="D209" s="60"/>
    </row>
    <row r="210" customHeight="1" spans="1:4">
      <c r="A210" s="42"/>
      <c r="B210" s="54"/>
      <c r="C210" s="68"/>
      <c r="D210" s="48"/>
    </row>
    <row r="211" customHeight="1" spans="1:4">
      <c r="A211" s="42"/>
      <c r="B211" s="54"/>
      <c r="C211" s="55"/>
      <c r="D211" s="48"/>
    </row>
    <row r="212" customHeight="1" spans="1:4">
      <c r="A212" s="75" t="s">
        <v>1072</v>
      </c>
      <c r="B212" s="54">
        <f>SUM(B213:B214)</f>
        <v>0</v>
      </c>
      <c r="C212" s="55"/>
      <c r="D212" s="48"/>
    </row>
    <row r="213" customHeight="1" spans="2:4">
      <c r="B213" s="54"/>
      <c r="C213" s="55"/>
      <c r="D213" s="48"/>
    </row>
    <row r="214" customHeight="1" spans="1:4">
      <c r="A214" s="76"/>
      <c r="B214" s="54"/>
      <c r="C214" s="55"/>
      <c r="D214" s="48"/>
    </row>
    <row r="215" customHeight="1" spans="1:4">
      <c r="A215" s="75" t="s">
        <v>1073</v>
      </c>
      <c r="B215" s="54">
        <f>SUM(B216:B219)</f>
        <v>55</v>
      </c>
      <c r="C215" s="55"/>
      <c r="D215" s="48"/>
    </row>
    <row r="216" s="34" customFormat="1" ht="14.25" spans="1:4">
      <c r="A216" s="72" t="s">
        <v>1287</v>
      </c>
      <c r="B216" s="77">
        <v>55</v>
      </c>
      <c r="C216" s="66" t="s">
        <v>1288</v>
      </c>
      <c r="D216" s="60" t="s">
        <v>1289</v>
      </c>
    </row>
    <row r="217" customHeight="1" spans="1:4">
      <c r="A217" s="64"/>
      <c r="B217" s="67"/>
      <c r="C217" s="71"/>
      <c r="D217" s="60"/>
    </row>
    <row r="218" customHeight="1" spans="1:4">
      <c r="A218" s="64"/>
      <c r="B218" s="67"/>
      <c r="C218" s="71"/>
      <c r="D218" s="60"/>
    </row>
    <row r="219" customHeight="1" spans="1:4">
      <c r="A219" s="42"/>
      <c r="B219" s="54"/>
      <c r="C219" s="55"/>
      <c r="D219" s="48"/>
    </row>
    <row r="220" customHeight="1" spans="1:4">
      <c r="A220" s="52" t="s">
        <v>1077</v>
      </c>
      <c r="B220" s="54">
        <f>SUM(B221:B222)</f>
        <v>0</v>
      </c>
      <c r="C220" s="55"/>
      <c r="D220" s="48"/>
    </row>
    <row r="221" customHeight="1" spans="1:4">
      <c r="A221" s="42"/>
      <c r="B221" s="54"/>
      <c r="C221" s="55"/>
      <c r="D221" s="48"/>
    </row>
    <row r="222" customHeight="1" spans="1:4">
      <c r="A222" s="42"/>
      <c r="B222" s="54"/>
      <c r="C222" s="55"/>
      <c r="D222" s="48"/>
    </row>
    <row r="223" customHeight="1" spans="1:4">
      <c r="A223" s="52" t="s">
        <v>1078</v>
      </c>
      <c r="B223" s="54">
        <f>SUM(B224:B230)</f>
        <v>0</v>
      </c>
      <c r="C223" s="55"/>
      <c r="D223" s="48"/>
    </row>
    <row r="224" customHeight="1" spans="1:4">
      <c r="A224" s="78"/>
      <c r="B224" s="54"/>
      <c r="C224" s="55"/>
      <c r="D224" s="48"/>
    </row>
    <row r="225" customHeight="1" spans="1:4">
      <c r="A225" s="78"/>
      <c r="B225" s="54"/>
      <c r="C225" s="55"/>
      <c r="D225" s="48"/>
    </row>
    <row r="226" customHeight="1" spans="1:4">
      <c r="A226" s="78"/>
      <c r="B226" s="54"/>
      <c r="C226" s="55"/>
      <c r="D226" s="48"/>
    </row>
    <row r="227" customHeight="1" spans="1:4">
      <c r="A227" s="42"/>
      <c r="B227" s="46"/>
      <c r="C227" s="55"/>
      <c r="D227" s="48"/>
    </row>
    <row r="228" customHeight="1" spans="1:4">
      <c r="A228" s="42"/>
      <c r="B228" s="46"/>
      <c r="C228" s="55"/>
      <c r="D228" s="48"/>
    </row>
    <row r="229" customHeight="1" spans="1:4">
      <c r="A229" s="42"/>
      <c r="B229" s="46"/>
      <c r="C229" s="55"/>
      <c r="D229" s="48"/>
    </row>
    <row r="230" customHeight="1" spans="1:4">
      <c r="A230" s="42"/>
      <c r="B230" s="54"/>
      <c r="C230" s="68"/>
      <c r="D230" s="48"/>
    </row>
    <row r="231" customHeight="1" spans="1:4">
      <c r="A231" s="52" t="s">
        <v>1082</v>
      </c>
      <c r="B231" s="54">
        <f>SUM(B232:B233)</f>
        <v>0</v>
      </c>
      <c r="C231" s="68"/>
      <c r="D231" s="48"/>
    </row>
    <row r="232" customHeight="1" spans="1:4">
      <c r="A232" s="42"/>
      <c r="B232" s="54"/>
      <c r="C232" s="68"/>
      <c r="D232" s="48"/>
    </row>
    <row r="233" customHeight="1" spans="1:4">
      <c r="A233" s="42"/>
      <c r="B233" s="54"/>
      <c r="C233" s="55"/>
      <c r="D233" s="48"/>
    </row>
    <row r="234" customHeight="1" spans="1:4">
      <c r="A234" s="52" t="s">
        <v>1083</v>
      </c>
      <c r="B234" s="54">
        <f>SUM(B235:B237)</f>
        <v>0</v>
      </c>
      <c r="C234" s="55"/>
      <c r="D234" s="48"/>
    </row>
    <row r="235" customHeight="1" spans="1:4">
      <c r="A235" s="42"/>
      <c r="B235" s="54"/>
      <c r="C235" s="55"/>
      <c r="D235" s="48"/>
    </row>
    <row r="236" customHeight="1" spans="1:4">
      <c r="A236" s="42"/>
      <c r="B236" s="54"/>
      <c r="C236" s="55"/>
      <c r="D236" s="48"/>
    </row>
    <row r="237" customHeight="1" spans="1:4">
      <c r="A237" s="42"/>
      <c r="B237" s="54"/>
      <c r="C237" s="55"/>
      <c r="D237" s="48"/>
    </row>
    <row r="238" customHeight="1" spans="1:4">
      <c r="A238" s="52" t="s">
        <v>1084</v>
      </c>
      <c r="B238" s="54">
        <f>SUM(B239:B243)</f>
        <v>0</v>
      </c>
      <c r="C238" s="55"/>
      <c r="D238" s="48"/>
    </row>
    <row r="239" customHeight="1" spans="1:4">
      <c r="A239" s="79"/>
      <c r="B239" s="79"/>
      <c r="C239" s="79"/>
      <c r="D239" s="80"/>
    </row>
    <row r="240" customHeight="1" spans="1:4">
      <c r="A240" s="79"/>
      <c r="B240" s="79"/>
      <c r="C240" s="79"/>
      <c r="D240" s="80"/>
    </row>
    <row r="241" customHeight="1" spans="1:4">
      <c r="A241" s="79"/>
      <c r="B241" s="79"/>
      <c r="C241" s="79"/>
      <c r="D241" s="80"/>
    </row>
    <row r="242" customHeight="1" spans="1:4">
      <c r="A242" s="78"/>
      <c r="B242" s="54"/>
      <c r="C242" s="55"/>
      <c r="D242" s="48"/>
    </row>
    <row r="243" customHeight="1" spans="1:4">
      <c r="A243" s="42"/>
      <c r="B243" s="54"/>
      <c r="C243" s="55"/>
      <c r="D243" s="48"/>
    </row>
    <row r="244" customHeight="1" spans="1:4">
      <c r="A244" s="52" t="s">
        <v>1085</v>
      </c>
      <c r="B244" s="54">
        <f>SUM(B245:B246)</f>
        <v>0</v>
      </c>
      <c r="D244" s="48"/>
    </row>
    <row r="245" customHeight="1" spans="1:4">
      <c r="A245" s="42"/>
      <c r="B245" s="54"/>
      <c r="C245" s="55"/>
      <c r="D245" s="48"/>
    </row>
    <row r="246" customHeight="1" spans="1:4">
      <c r="A246" s="42"/>
      <c r="B246" s="54"/>
      <c r="C246" s="55"/>
      <c r="D246" s="48"/>
    </row>
    <row r="247" customHeight="1" spans="1:4">
      <c r="A247" s="52" t="s">
        <v>1091</v>
      </c>
      <c r="B247" s="54">
        <f>SUM(B248:B249)</f>
        <v>0</v>
      </c>
      <c r="C247" s="55"/>
      <c r="D247" s="48"/>
    </row>
    <row r="248" customHeight="1" spans="1:4">
      <c r="A248" s="42"/>
      <c r="B248" s="54"/>
      <c r="C248" s="55"/>
      <c r="D248" s="48"/>
    </row>
    <row r="249" customHeight="1" spans="1:4">
      <c r="A249" s="42"/>
      <c r="B249" s="54"/>
      <c r="C249" s="55"/>
      <c r="D249" s="48"/>
    </row>
    <row r="250" customHeight="1" spans="1:16">
      <c r="A250" s="81" t="s">
        <v>1092</v>
      </c>
      <c r="B250" s="82">
        <f>SUM(B251:B252)</f>
        <v>0</v>
      </c>
      <c r="C250" s="83"/>
      <c r="D250" s="83"/>
      <c r="E250" s="84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</row>
    <row r="251" customHeight="1" spans="1:16">
      <c r="A251" s="85"/>
      <c r="B251" s="82"/>
      <c r="C251" s="83"/>
      <c r="D251" s="83"/>
      <c r="E251" s="84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</row>
    <row r="252" customHeight="1" spans="1:16">
      <c r="A252" s="85"/>
      <c r="B252" s="82"/>
      <c r="C252" s="83"/>
      <c r="D252" s="83"/>
      <c r="E252" s="84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</row>
    <row r="253" customHeight="1" spans="1:4">
      <c r="A253" s="52" t="s">
        <v>1093</v>
      </c>
      <c r="B253" s="54">
        <f>SUM(B254:B255)</f>
        <v>0</v>
      </c>
      <c r="C253" s="55"/>
      <c r="D253" s="48"/>
    </row>
    <row r="254" customHeight="1" spans="1:4">
      <c r="A254" s="42"/>
      <c r="B254" s="46"/>
      <c r="C254" s="55"/>
      <c r="D254" s="48"/>
    </row>
    <row r="255" customHeight="1" spans="1:4">
      <c r="A255" s="42"/>
      <c r="B255" s="54"/>
      <c r="C255" s="55"/>
      <c r="D255" s="48"/>
    </row>
    <row r="256" customHeight="1" spans="1:4">
      <c r="A256" s="49" t="s">
        <v>1097</v>
      </c>
      <c r="B256" s="46">
        <f>B257+B260+B265+B270+B274+B278+B305+B284+B287+B290+B297+B308+B302</f>
        <v>0</v>
      </c>
      <c r="C256" s="55"/>
      <c r="D256" s="48"/>
    </row>
    <row r="257" customHeight="1" spans="1:4">
      <c r="A257" s="52" t="s">
        <v>1098</v>
      </c>
      <c r="B257" s="46">
        <f>SUM(B258:B259)</f>
        <v>0</v>
      </c>
      <c r="C257" s="55"/>
      <c r="D257" s="48"/>
    </row>
    <row r="258" customHeight="1" spans="1:4">
      <c r="A258" s="42"/>
      <c r="B258" s="54"/>
      <c r="C258" s="55"/>
      <c r="D258" s="48"/>
    </row>
    <row r="259" customHeight="1" spans="1:4">
      <c r="A259" s="42"/>
      <c r="B259" s="54"/>
      <c r="C259" s="55"/>
      <c r="D259" s="48"/>
    </row>
    <row r="260" customHeight="1" spans="1:4">
      <c r="A260" s="52" t="s">
        <v>1099</v>
      </c>
      <c r="B260" s="54">
        <f>SUM(B261:B264)</f>
        <v>0</v>
      </c>
      <c r="C260" s="55"/>
      <c r="D260" s="48"/>
    </row>
    <row r="261" customHeight="1" spans="1:4">
      <c r="A261" s="42"/>
      <c r="B261" s="54"/>
      <c r="C261" s="55"/>
      <c r="D261" s="48"/>
    </row>
    <row r="262" customHeight="1" spans="1:4">
      <c r="A262" s="42"/>
      <c r="B262" s="54"/>
      <c r="C262" s="55"/>
      <c r="D262" s="48"/>
    </row>
    <row r="263" customHeight="1" spans="1:4">
      <c r="A263" s="42"/>
      <c r="B263" s="54"/>
      <c r="C263" s="55"/>
      <c r="D263" s="48"/>
    </row>
    <row r="264" customHeight="1" spans="1:4">
      <c r="A264" s="42"/>
      <c r="B264" s="54"/>
      <c r="C264" s="55"/>
      <c r="D264" s="48"/>
    </row>
    <row r="265" customHeight="1" spans="1:4">
      <c r="A265" s="52" t="s">
        <v>1100</v>
      </c>
      <c r="B265" s="46">
        <f>SUM(B266:B269)</f>
        <v>0</v>
      </c>
      <c r="C265" s="62"/>
      <c r="D265" s="48"/>
    </row>
    <row r="266" customHeight="1" spans="1:4">
      <c r="A266" s="42"/>
      <c r="B266" s="54"/>
      <c r="C266" s="55"/>
      <c r="D266" s="48"/>
    </row>
    <row r="267" customHeight="1" spans="1:4">
      <c r="A267" s="42"/>
      <c r="B267" s="54"/>
      <c r="C267" s="55"/>
      <c r="D267" s="48"/>
    </row>
    <row r="268" customHeight="1" spans="1:4">
      <c r="A268" s="42"/>
      <c r="B268" s="54"/>
      <c r="C268" s="55"/>
      <c r="D268" s="48"/>
    </row>
    <row r="269" customHeight="1" spans="1:4">
      <c r="A269" s="42"/>
      <c r="B269" s="54"/>
      <c r="C269" s="55"/>
      <c r="D269" s="48"/>
    </row>
    <row r="270" customHeight="1" spans="1:4">
      <c r="A270" s="52" t="s">
        <v>1101</v>
      </c>
      <c r="B270" s="54">
        <f>SUM(B271:B273)</f>
        <v>0</v>
      </c>
      <c r="C270" s="55"/>
      <c r="D270" s="48"/>
    </row>
    <row r="271" customHeight="1" spans="1:4">
      <c r="A271" s="86"/>
      <c r="B271" s="87"/>
      <c r="C271" s="88"/>
      <c r="D271" s="60"/>
    </row>
    <row r="272" customHeight="1" spans="1:4">
      <c r="A272" s="42"/>
      <c r="B272" s="54"/>
      <c r="C272" s="55"/>
      <c r="D272" s="48"/>
    </row>
    <row r="273" customHeight="1" spans="1:4">
      <c r="A273" s="42"/>
      <c r="B273" s="54"/>
      <c r="C273" s="55"/>
      <c r="D273" s="48"/>
    </row>
    <row r="274" customHeight="1" spans="1:4">
      <c r="A274" s="52" t="s">
        <v>1102</v>
      </c>
      <c r="B274" s="54">
        <f>SUM(B275:B277)</f>
        <v>0</v>
      </c>
      <c r="C274" s="55"/>
      <c r="D274" s="48"/>
    </row>
    <row r="275" customHeight="1" spans="1:4">
      <c r="A275" s="42"/>
      <c r="B275" s="54"/>
      <c r="C275" s="55"/>
      <c r="D275" s="48"/>
    </row>
    <row r="276" customHeight="1" spans="1:4">
      <c r="A276" s="42"/>
      <c r="B276" s="54"/>
      <c r="C276" s="55"/>
      <c r="D276" s="48"/>
    </row>
    <row r="277" customHeight="1" spans="1:4">
      <c r="A277" s="42"/>
      <c r="B277" s="54"/>
      <c r="C277" s="55"/>
      <c r="D277" s="48"/>
    </row>
    <row r="278" customHeight="1" spans="1:4">
      <c r="A278" s="52" t="s">
        <v>1103</v>
      </c>
      <c r="B278" s="54">
        <f>SUM(B279:B283)</f>
        <v>0</v>
      </c>
      <c r="C278" s="55"/>
      <c r="D278" s="48"/>
    </row>
    <row r="279" customHeight="1" spans="1:4">
      <c r="A279" s="42"/>
      <c r="B279" s="54"/>
      <c r="C279" s="55"/>
      <c r="D279" s="48"/>
    </row>
    <row r="280" customHeight="1" spans="1:4">
      <c r="A280" s="42"/>
      <c r="B280" s="54"/>
      <c r="C280" s="55"/>
      <c r="D280" s="48"/>
    </row>
    <row r="281" customHeight="1" spans="1:4">
      <c r="A281" s="42"/>
      <c r="B281" s="54"/>
      <c r="C281" s="55"/>
      <c r="D281" s="48"/>
    </row>
    <row r="282" customHeight="1" spans="1:4">
      <c r="A282" s="42"/>
      <c r="B282" s="54"/>
      <c r="C282" s="55"/>
      <c r="D282" s="48"/>
    </row>
    <row r="283" customHeight="1" spans="1:4">
      <c r="A283" s="42"/>
      <c r="B283" s="54"/>
      <c r="C283" s="55"/>
      <c r="D283" s="48"/>
    </row>
    <row r="284" customHeight="1" spans="1:4">
      <c r="A284" s="52" t="s">
        <v>1104</v>
      </c>
      <c r="B284" s="46">
        <f>SUM(B285:B286)</f>
        <v>0</v>
      </c>
      <c r="C284" s="62"/>
      <c r="D284" s="48"/>
    </row>
    <row r="285" customHeight="1" spans="1:4">
      <c r="A285" s="42"/>
      <c r="B285" s="46"/>
      <c r="C285" s="55"/>
      <c r="D285" s="48"/>
    </row>
    <row r="286" customHeight="1" spans="1:4">
      <c r="A286" s="42"/>
      <c r="B286" s="46"/>
      <c r="C286" s="62"/>
      <c r="D286" s="48"/>
    </row>
    <row r="287" customHeight="1" spans="1:4">
      <c r="A287" s="52" t="s">
        <v>1105</v>
      </c>
      <c r="B287" s="54">
        <f>SUM(B288:B289)</f>
        <v>0</v>
      </c>
      <c r="C287" s="55"/>
      <c r="D287" s="48"/>
    </row>
    <row r="288" customHeight="1" spans="1:4">
      <c r="A288" s="42"/>
      <c r="B288" s="54"/>
      <c r="C288" s="55"/>
      <c r="D288" s="48"/>
    </row>
    <row r="289" customHeight="1" spans="1:2">
      <c r="A289" s="42"/>
      <c r="B289" s="46"/>
    </row>
    <row r="290" customHeight="1" spans="1:4">
      <c r="A290" s="52" t="s">
        <v>1109</v>
      </c>
      <c r="B290" s="54">
        <f>SUM(B291:B296)</f>
        <v>0</v>
      </c>
      <c r="C290" s="55"/>
      <c r="D290" s="48"/>
    </row>
    <row r="291" customHeight="1" spans="1:4">
      <c r="A291" s="42"/>
      <c r="B291" s="54"/>
      <c r="C291" s="55"/>
      <c r="D291" s="48"/>
    </row>
    <row r="292" customHeight="1" spans="1:4">
      <c r="A292" s="42"/>
      <c r="B292" s="54"/>
      <c r="C292" s="55"/>
      <c r="D292" s="48"/>
    </row>
    <row r="293" customHeight="1" spans="1:4">
      <c r="A293" s="42"/>
      <c r="B293" s="54"/>
      <c r="C293" s="55"/>
      <c r="D293" s="48"/>
    </row>
    <row r="294" customHeight="1" spans="1:4">
      <c r="A294" s="42"/>
      <c r="B294" s="54"/>
      <c r="C294" s="55"/>
      <c r="D294" s="48"/>
    </row>
    <row r="295" customHeight="1" spans="1:4">
      <c r="A295" s="42"/>
      <c r="B295" s="54"/>
      <c r="C295" s="55"/>
      <c r="D295" s="48"/>
    </row>
    <row r="296" customHeight="1" spans="1:4">
      <c r="A296" s="42"/>
      <c r="B296" s="54"/>
      <c r="C296" s="55"/>
      <c r="D296" s="48"/>
    </row>
    <row r="297" customHeight="1" spans="1:4">
      <c r="A297" s="52" t="s">
        <v>1113</v>
      </c>
      <c r="B297" s="54">
        <f>SUM(B298:B301)</f>
        <v>0</v>
      </c>
      <c r="C297" s="55"/>
      <c r="D297" s="48"/>
    </row>
    <row r="298" customHeight="1" spans="1:4">
      <c r="A298" s="72"/>
      <c r="B298" s="67"/>
      <c r="C298" s="66"/>
      <c r="D298" s="60"/>
    </row>
    <row r="299" customHeight="1" spans="1:4">
      <c r="A299" s="72"/>
      <c r="B299" s="67"/>
      <c r="C299" s="66"/>
      <c r="D299" s="60"/>
    </row>
    <row r="300" customHeight="1" spans="1:4">
      <c r="A300" s="42"/>
      <c r="B300" s="54"/>
      <c r="C300" s="55"/>
      <c r="D300" s="48"/>
    </row>
    <row r="301" customHeight="1" spans="1:4">
      <c r="A301" s="42"/>
      <c r="B301" s="46"/>
      <c r="C301" s="55"/>
      <c r="D301" s="48"/>
    </row>
    <row r="302" customHeight="1" spans="1:4">
      <c r="A302" s="52" t="s">
        <v>1114</v>
      </c>
      <c r="B302" s="46">
        <f>SUM(B303:B304)</f>
        <v>0</v>
      </c>
      <c r="C302" s="55"/>
      <c r="D302" s="48"/>
    </row>
    <row r="303" customHeight="1" spans="1:4">
      <c r="A303" s="42"/>
      <c r="B303" s="46"/>
      <c r="C303" s="55"/>
      <c r="D303" s="48"/>
    </row>
    <row r="304" customHeight="1" spans="1:4">
      <c r="A304" s="42"/>
      <c r="B304" s="46"/>
      <c r="C304" s="55"/>
      <c r="D304" s="48"/>
    </row>
    <row r="305" customHeight="1" spans="1:4">
      <c r="A305" s="52" t="s">
        <v>1118</v>
      </c>
      <c r="B305" s="54">
        <f>SUM(B306:B307)</f>
        <v>0</v>
      </c>
      <c r="C305" s="55"/>
      <c r="D305" s="48"/>
    </row>
    <row r="306" customHeight="1" spans="1:4">
      <c r="A306" s="42"/>
      <c r="B306" s="54"/>
      <c r="C306" s="55"/>
      <c r="D306" s="48"/>
    </row>
    <row r="307" customHeight="1" spans="1:4">
      <c r="A307" s="42"/>
      <c r="B307" s="54"/>
      <c r="C307" s="55"/>
      <c r="D307" s="48"/>
    </row>
    <row r="308" customHeight="1" spans="1:4">
      <c r="A308" s="52" t="s">
        <v>1119</v>
      </c>
      <c r="B308" s="54">
        <f>SUM(B309:B310)</f>
        <v>0</v>
      </c>
      <c r="C308" s="55"/>
      <c r="D308" s="48"/>
    </row>
    <row r="309" customHeight="1" spans="1:4">
      <c r="A309" s="42"/>
      <c r="B309" s="54"/>
      <c r="C309" s="55"/>
      <c r="D309" s="48"/>
    </row>
    <row r="310" customHeight="1" spans="1:4">
      <c r="A310" s="42"/>
      <c r="B310" s="54"/>
      <c r="C310" s="55"/>
      <c r="D310" s="48"/>
    </row>
    <row r="311" customHeight="1" spans="1:4">
      <c r="A311" s="49" t="s">
        <v>1120</v>
      </c>
      <c r="B311" s="46">
        <f>B312+B315+B318+B321+B324+B327+B330+B333+B336+B339+B342+B345</f>
        <v>0</v>
      </c>
      <c r="C311" s="55"/>
      <c r="D311" s="48"/>
    </row>
    <row r="312" customHeight="1" spans="1:4">
      <c r="A312" s="52" t="s">
        <v>1121</v>
      </c>
      <c r="B312" s="54">
        <f>SUM(B313:B314)</f>
        <v>0</v>
      </c>
      <c r="C312" s="55"/>
      <c r="D312" s="48"/>
    </row>
    <row r="313" customHeight="1" spans="1:4">
      <c r="A313" s="74"/>
      <c r="B313" s="54"/>
      <c r="C313" s="55"/>
      <c r="D313" s="48"/>
    </row>
    <row r="314" customHeight="1" spans="1:4">
      <c r="A314" s="74"/>
      <c r="B314" s="54"/>
      <c r="C314" s="55"/>
      <c r="D314" s="48"/>
    </row>
    <row r="315" customHeight="1" spans="1:4">
      <c r="A315" s="52" t="s">
        <v>1122</v>
      </c>
      <c r="B315" s="54">
        <f>SUM(B316:B317)</f>
        <v>0</v>
      </c>
      <c r="C315" s="55"/>
      <c r="D315" s="48"/>
    </row>
    <row r="316" customHeight="1" spans="1:4">
      <c r="A316" s="74"/>
      <c r="B316" s="54"/>
      <c r="C316" s="55"/>
      <c r="D316" s="48"/>
    </row>
    <row r="317" customHeight="1" spans="1:4">
      <c r="A317" s="74"/>
      <c r="B317" s="54"/>
      <c r="C317" s="55"/>
      <c r="D317" s="48"/>
    </row>
    <row r="318" customHeight="1" spans="1:4">
      <c r="A318" s="52" t="s">
        <v>1123</v>
      </c>
      <c r="B318" s="54">
        <f>SUM(B319:B320)</f>
        <v>0</v>
      </c>
      <c r="C318" s="55"/>
      <c r="D318" s="48"/>
    </row>
    <row r="319" customHeight="1" spans="1:4">
      <c r="A319" s="74"/>
      <c r="B319" s="54"/>
      <c r="C319" s="55"/>
      <c r="D319" s="48"/>
    </row>
    <row r="320" customHeight="1" spans="1:4">
      <c r="A320" s="74"/>
      <c r="B320" s="54"/>
      <c r="D320" s="48"/>
    </row>
    <row r="321" customHeight="1" spans="1:4">
      <c r="A321" s="52" t="s">
        <v>1124</v>
      </c>
      <c r="B321" s="54">
        <f>SUM(B322:B323)</f>
        <v>0</v>
      </c>
      <c r="C321" s="55"/>
      <c r="D321" s="48"/>
    </row>
    <row r="322" customHeight="1" spans="1:4">
      <c r="A322" s="74"/>
      <c r="B322" s="54"/>
      <c r="C322" s="55"/>
      <c r="D322" s="48"/>
    </row>
    <row r="323" customHeight="1" spans="1:4">
      <c r="A323" s="74"/>
      <c r="B323" s="54"/>
      <c r="C323" s="55"/>
      <c r="D323" s="48"/>
    </row>
    <row r="324" customHeight="1" spans="1:4">
      <c r="A324" s="52" t="s">
        <v>1125</v>
      </c>
      <c r="B324" s="54">
        <f>SUM(B325:B326)</f>
        <v>0</v>
      </c>
      <c r="C324" s="55"/>
      <c r="D324" s="48"/>
    </row>
    <row r="325" customHeight="1" spans="1:4">
      <c r="A325" s="74"/>
      <c r="B325" s="54"/>
      <c r="C325" s="55"/>
      <c r="D325" s="48"/>
    </row>
    <row r="326" customHeight="1" spans="1:4">
      <c r="A326" s="74"/>
      <c r="B326" s="54"/>
      <c r="C326" s="55"/>
      <c r="D326" s="48"/>
    </row>
    <row r="327" customHeight="1" spans="1:4">
      <c r="A327" s="52" t="s">
        <v>1126</v>
      </c>
      <c r="B327" s="54">
        <f>SUM(B328:B329)</f>
        <v>0</v>
      </c>
      <c r="C327" s="55"/>
      <c r="D327" s="48"/>
    </row>
    <row r="328" customHeight="1" spans="1:4">
      <c r="A328" s="74"/>
      <c r="B328" s="54"/>
      <c r="C328" s="55"/>
      <c r="D328" s="48"/>
    </row>
    <row r="329" customHeight="1" spans="1:4">
      <c r="A329" s="74"/>
      <c r="B329" s="54"/>
      <c r="C329" s="55"/>
      <c r="D329" s="48"/>
    </row>
    <row r="330" customHeight="1" spans="1:4">
      <c r="A330" s="52" t="s">
        <v>1127</v>
      </c>
      <c r="B330" s="54">
        <f>SUM(B331:B332)</f>
        <v>0</v>
      </c>
      <c r="C330" s="55"/>
      <c r="D330" s="48"/>
    </row>
    <row r="331" customHeight="1" spans="1:4">
      <c r="A331" s="74"/>
      <c r="B331" s="54"/>
      <c r="C331" s="55"/>
      <c r="D331" s="48"/>
    </row>
    <row r="332" customHeight="1" spans="1:4">
      <c r="A332" s="74"/>
      <c r="B332" s="54"/>
      <c r="C332" s="55"/>
      <c r="D332" s="48"/>
    </row>
    <row r="333" customHeight="1" spans="1:4">
      <c r="A333" s="52" t="s">
        <v>1128</v>
      </c>
      <c r="B333" s="54">
        <f>SUM(B334:B335)</f>
        <v>0</v>
      </c>
      <c r="C333" s="55"/>
      <c r="D333" s="48"/>
    </row>
    <row r="334" customHeight="1" spans="1:4">
      <c r="A334" s="74"/>
      <c r="B334" s="46"/>
      <c r="C334" s="55"/>
      <c r="D334" s="48"/>
    </row>
    <row r="335" customHeight="1" spans="1:4">
      <c r="A335" s="74"/>
      <c r="B335" s="54"/>
      <c r="C335" s="55"/>
      <c r="D335" s="48"/>
    </row>
    <row r="336" customHeight="1" spans="1:4">
      <c r="A336" s="52" t="s">
        <v>1129</v>
      </c>
      <c r="B336" s="54">
        <f>SUM(B337:B338)</f>
        <v>0</v>
      </c>
      <c r="C336" s="55"/>
      <c r="D336" s="48"/>
    </row>
    <row r="337" customHeight="1" spans="1:4">
      <c r="A337" s="74"/>
      <c r="B337" s="54"/>
      <c r="C337" s="55"/>
      <c r="D337" s="48"/>
    </row>
    <row r="338" customHeight="1" spans="1:4">
      <c r="A338" s="74"/>
      <c r="B338" s="54"/>
      <c r="C338" s="55"/>
      <c r="D338" s="48"/>
    </row>
    <row r="339" customHeight="1" spans="1:4">
      <c r="A339" s="52" t="s">
        <v>1130</v>
      </c>
      <c r="B339" s="54">
        <f>SUM(B340:B341)</f>
        <v>0</v>
      </c>
      <c r="C339" s="55"/>
      <c r="D339" s="48"/>
    </row>
    <row r="340" customHeight="1" spans="1:4">
      <c r="A340" s="74"/>
      <c r="B340" s="54"/>
      <c r="C340" s="55"/>
      <c r="D340" s="48"/>
    </row>
    <row r="341" customHeight="1" spans="1:4">
      <c r="A341" s="74"/>
      <c r="B341" s="54"/>
      <c r="C341" s="55"/>
      <c r="D341" s="48"/>
    </row>
    <row r="342" customHeight="1" spans="1:4">
      <c r="A342" s="52" t="s">
        <v>1131</v>
      </c>
      <c r="B342" s="54">
        <f>SUM(B343:B344)</f>
        <v>0</v>
      </c>
      <c r="C342" s="55"/>
      <c r="D342" s="48"/>
    </row>
    <row r="343" customHeight="1" spans="1:4">
      <c r="A343" s="74"/>
      <c r="B343" s="54"/>
      <c r="C343" s="55"/>
      <c r="D343" s="48"/>
    </row>
    <row r="344" customHeight="1" spans="1:4">
      <c r="A344" s="74"/>
      <c r="B344" s="54"/>
      <c r="C344" s="55"/>
      <c r="D344" s="48"/>
    </row>
    <row r="345" customHeight="1" spans="1:4">
      <c r="A345" s="52" t="s">
        <v>1132</v>
      </c>
      <c r="B345" s="54">
        <f>SUM(B346:B347)</f>
        <v>0</v>
      </c>
      <c r="C345" s="55"/>
      <c r="D345" s="48"/>
    </row>
    <row r="346" customHeight="1" spans="1:4">
      <c r="A346" s="74"/>
      <c r="B346" s="54"/>
      <c r="C346" s="55"/>
      <c r="D346" s="48"/>
    </row>
    <row r="347" customHeight="1" spans="1:4">
      <c r="A347" s="74"/>
      <c r="B347" s="54"/>
      <c r="C347" s="55"/>
      <c r="D347" s="48"/>
    </row>
    <row r="348" customHeight="1" spans="1:4">
      <c r="A348" s="49" t="s">
        <v>1133</v>
      </c>
      <c r="B348" s="54">
        <f>B349+B352+B355+B358+B361+B364</f>
        <v>0</v>
      </c>
      <c r="C348" s="55"/>
      <c r="D348" s="48"/>
    </row>
    <row r="349" customHeight="1" spans="1:4">
      <c r="A349" s="52" t="s">
        <v>1134</v>
      </c>
      <c r="B349" s="54">
        <f>SUM(B350:B351)</f>
        <v>0</v>
      </c>
      <c r="C349" s="55"/>
      <c r="D349" s="48"/>
    </row>
    <row r="350" customHeight="1" spans="1:4">
      <c r="A350" s="74"/>
      <c r="B350" s="54"/>
      <c r="C350" s="55"/>
      <c r="D350" s="48"/>
    </row>
    <row r="351" customHeight="1" spans="1:4">
      <c r="A351" s="74"/>
      <c r="B351" s="54"/>
      <c r="C351" s="55"/>
      <c r="D351" s="48"/>
    </row>
    <row r="352" customHeight="1" spans="1:4">
      <c r="A352" s="52" t="s">
        <v>1135</v>
      </c>
      <c r="B352" s="54">
        <f>SUM(B353:B354)</f>
        <v>0</v>
      </c>
      <c r="C352" s="55"/>
      <c r="D352" s="48"/>
    </row>
    <row r="353" customHeight="1" spans="1:4">
      <c r="A353" s="74"/>
      <c r="B353" s="54"/>
      <c r="C353" s="55"/>
      <c r="D353" s="48"/>
    </row>
    <row r="354" customHeight="1" spans="1:4">
      <c r="A354" s="74"/>
      <c r="B354" s="54"/>
      <c r="C354" s="55"/>
      <c r="D354" s="48"/>
    </row>
    <row r="355" customHeight="1" spans="1:4">
      <c r="A355" s="52" t="s">
        <v>1136</v>
      </c>
      <c r="B355" s="54">
        <f>SUM(B356:B357)</f>
        <v>0</v>
      </c>
      <c r="C355" s="55"/>
      <c r="D355" s="48"/>
    </row>
    <row r="356" customHeight="1" spans="1:4">
      <c r="A356" s="74"/>
      <c r="B356" s="54"/>
      <c r="C356" s="55"/>
      <c r="D356" s="48"/>
    </row>
    <row r="357" customHeight="1" spans="1:4">
      <c r="A357" s="74"/>
      <c r="B357" s="54"/>
      <c r="C357" s="55"/>
      <c r="D357" s="48"/>
    </row>
    <row r="358" customHeight="1" spans="1:4">
      <c r="A358" s="52" t="s">
        <v>1137</v>
      </c>
      <c r="B358" s="54">
        <f>SUM(B359:B360)</f>
        <v>0</v>
      </c>
      <c r="C358" s="55"/>
      <c r="D358" s="48"/>
    </row>
    <row r="359" customHeight="1" spans="1:4">
      <c r="A359" s="74"/>
      <c r="B359" s="54"/>
      <c r="C359" s="55"/>
      <c r="D359" s="48"/>
    </row>
    <row r="360" customHeight="1" spans="1:4">
      <c r="A360" s="74"/>
      <c r="B360" s="54"/>
      <c r="C360" s="55"/>
      <c r="D360" s="48"/>
    </row>
    <row r="361" customHeight="1" spans="1:4">
      <c r="A361" s="52" t="s">
        <v>1138</v>
      </c>
      <c r="B361" s="54">
        <f>SUM(B362:B363)</f>
        <v>0</v>
      </c>
      <c r="C361" s="55"/>
      <c r="D361" s="48"/>
    </row>
    <row r="362" customHeight="1" spans="1:4">
      <c r="A362" s="42"/>
      <c r="B362" s="54"/>
      <c r="C362" s="55"/>
      <c r="D362" s="48"/>
    </row>
    <row r="363" customHeight="1" spans="1:4">
      <c r="A363" s="42"/>
      <c r="B363" s="54"/>
      <c r="C363" s="55"/>
      <c r="D363" s="48"/>
    </row>
    <row r="364" customHeight="1" spans="1:4">
      <c r="A364" s="52" t="s">
        <v>1139</v>
      </c>
      <c r="B364" s="54">
        <f>SUM(B365:B366)</f>
        <v>0</v>
      </c>
      <c r="C364" s="55"/>
      <c r="D364" s="48"/>
    </row>
    <row r="365" customHeight="1" spans="1:4">
      <c r="A365" s="42"/>
      <c r="B365" s="54"/>
      <c r="C365" s="55"/>
      <c r="D365" s="48"/>
    </row>
    <row r="366" customHeight="1" spans="1:4">
      <c r="A366" s="42"/>
      <c r="B366" s="54"/>
      <c r="C366" s="55"/>
      <c r="D366" s="48"/>
    </row>
    <row r="367" customHeight="1" spans="1:4">
      <c r="A367" s="49" t="s">
        <v>1140</v>
      </c>
      <c r="B367" s="46">
        <f>B368+B375+B380+B387+B394+B399+B403+B407+B410</f>
        <v>1993</v>
      </c>
      <c r="C367" s="55"/>
      <c r="D367" s="48"/>
    </row>
    <row r="368" customHeight="1" spans="1:4">
      <c r="A368" s="52" t="s">
        <v>1141</v>
      </c>
      <c r="B368" s="54">
        <f>SUM(B369:B374)</f>
        <v>0</v>
      </c>
      <c r="C368" s="55"/>
      <c r="D368" s="48"/>
    </row>
    <row r="369" customHeight="1" spans="1:4">
      <c r="A369" s="64"/>
      <c r="B369" s="67"/>
      <c r="C369" s="66"/>
      <c r="D369" s="60"/>
    </row>
    <row r="370" customHeight="1" spans="1:4">
      <c r="A370" s="64"/>
      <c r="B370" s="67"/>
      <c r="C370" s="71"/>
      <c r="D370" s="60"/>
    </row>
    <row r="371" customHeight="1" spans="1:4">
      <c r="A371" s="64"/>
      <c r="B371" s="67"/>
      <c r="C371" s="71"/>
      <c r="D371" s="60"/>
    </row>
    <row r="372" customHeight="1" spans="1:4">
      <c r="A372" s="72"/>
      <c r="B372" s="70"/>
      <c r="C372" s="66"/>
      <c r="D372" s="60"/>
    </row>
    <row r="373" customHeight="1" spans="1:4">
      <c r="A373" s="42"/>
      <c r="B373" s="54"/>
      <c r="C373" s="55"/>
      <c r="D373" s="48"/>
    </row>
    <row r="374" customHeight="1" spans="1:4">
      <c r="A374" s="42"/>
      <c r="B374" s="54"/>
      <c r="C374" s="55"/>
      <c r="D374" s="48"/>
    </row>
    <row r="375" customHeight="1" spans="1:4">
      <c r="A375" s="52" t="s">
        <v>1142</v>
      </c>
      <c r="B375" s="46">
        <f>SUM(B376:B379)</f>
        <v>0</v>
      </c>
      <c r="C375" s="55"/>
      <c r="D375" s="48"/>
    </row>
    <row r="376" customHeight="1" spans="1:4">
      <c r="A376" s="42"/>
      <c r="B376" s="46"/>
      <c r="C376" s="55"/>
      <c r="D376" s="48"/>
    </row>
    <row r="377" customHeight="1" spans="1:4">
      <c r="A377" s="42"/>
      <c r="B377" s="46"/>
      <c r="C377" s="55"/>
      <c r="D377" s="48"/>
    </row>
    <row r="378" customHeight="1" spans="1:4">
      <c r="A378" s="78"/>
      <c r="B378" s="54"/>
      <c r="C378" s="55"/>
      <c r="D378" s="48"/>
    </row>
    <row r="379" customHeight="1" spans="1:4">
      <c r="A379" s="42"/>
      <c r="B379" s="54"/>
      <c r="C379" s="55"/>
      <c r="D379" s="48"/>
    </row>
    <row r="380" customHeight="1" spans="1:4">
      <c r="A380" s="52" t="s">
        <v>1143</v>
      </c>
      <c r="B380" s="46">
        <f>SUM(B381:B386)</f>
        <v>87</v>
      </c>
      <c r="C380" s="55"/>
      <c r="D380" s="48"/>
    </row>
    <row r="381" s="34" customFormat="1" ht="14.25" spans="1:4">
      <c r="A381" s="64">
        <v>2130321</v>
      </c>
      <c r="B381" s="65">
        <v>24</v>
      </c>
      <c r="C381" s="66" t="s">
        <v>1290</v>
      </c>
      <c r="D381" s="60" t="s">
        <v>1291</v>
      </c>
    </row>
    <row r="382" s="34" customFormat="1" ht="14.25" spans="1:4">
      <c r="A382" s="89">
        <v>2130321</v>
      </c>
      <c r="B382" s="67">
        <v>23</v>
      </c>
      <c r="C382" s="66" t="s">
        <v>1290</v>
      </c>
      <c r="D382" s="60" t="s">
        <v>1291</v>
      </c>
    </row>
    <row r="383" s="34" customFormat="1" ht="24" spans="1:4">
      <c r="A383" s="64">
        <v>2130310</v>
      </c>
      <c r="B383" s="67">
        <v>40</v>
      </c>
      <c r="C383" s="66" t="s">
        <v>1292</v>
      </c>
      <c r="D383" s="60" t="s">
        <v>1293</v>
      </c>
    </row>
    <row r="384" customHeight="1" spans="1:4">
      <c r="A384" s="42"/>
      <c r="B384" s="46"/>
      <c r="C384" s="55"/>
      <c r="D384" s="48"/>
    </row>
    <row r="385" customHeight="1" spans="1:4">
      <c r="A385" s="42"/>
      <c r="B385" s="46"/>
      <c r="C385" s="55"/>
      <c r="D385" s="48"/>
    </row>
    <row r="386" customHeight="1" spans="1:4">
      <c r="A386" s="42"/>
      <c r="B386" s="46"/>
      <c r="C386" s="55"/>
      <c r="D386" s="48"/>
    </row>
    <row r="387" customHeight="1" spans="1:4">
      <c r="A387" s="52" t="s">
        <v>1144</v>
      </c>
      <c r="B387" s="54">
        <f>SUM(B388:B393)</f>
        <v>1906</v>
      </c>
      <c r="C387" s="55"/>
      <c r="D387" s="48"/>
    </row>
    <row r="388" s="34" customFormat="1" ht="14.25" spans="1:4">
      <c r="A388" s="64">
        <v>21305</v>
      </c>
      <c r="B388" s="67">
        <v>13</v>
      </c>
      <c r="C388" s="71" t="s">
        <v>1294</v>
      </c>
      <c r="D388" s="60" t="s">
        <v>1147</v>
      </c>
    </row>
    <row r="389" s="34" customFormat="1" ht="14.25" spans="1:4">
      <c r="A389" s="72">
        <v>21305</v>
      </c>
      <c r="B389" s="67">
        <v>1893</v>
      </c>
      <c r="C389" s="66" t="s">
        <v>1295</v>
      </c>
      <c r="D389" s="60" t="s">
        <v>1149</v>
      </c>
    </row>
    <row r="390" customHeight="1" spans="1:4">
      <c r="A390" s="42"/>
      <c r="B390" s="54"/>
      <c r="C390" s="55"/>
      <c r="D390" s="48"/>
    </row>
    <row r="391" customHeight="1" spans="1:4">
      <c r="A391" s="42"/>
      <c r="B391" s="54"/>
      <c r="C391" s="55"/>
      <c r="D391" s="48"/>
    </row>
    <row r="392" customHeight="1" spans="1:4">
      <c r="A392" s="42"/>
      <c r="B392" s="54"/>
      <c r="C392" s="55"/>
      <c r="D392" s="48"/>
    </row>
    <row r="393" customHeight="1" spans="1:4">
      <c r="A393" s="42"/>
      <c r="B393" s="54"/>
      <c r="C393" s="55"/>
      <c r="D393" s="48"/>
    </row>
    <row r="394" customHeight="1" spans="1:4">
      <c r="A394" s="52" t="s">
        <v>1150</v>
      </c>
      <c r="B394" s="46">
        <f>SUM(B395:B398)</f>
        <v>0</v>
      </c>
      <c r="C394" s="55"/>
      <c r="D394" s="48"/>
    </row>
    <row r="395" customHeight="1" spans="1:4">
      <c r="A395" s="42"/>
      <c r="B395" s="54"/>
      <c r="C395" s="55"/>
      <c r="D395" s="48"/>
    </row>
    <row r="396" customHeight="1" spans="1:4">
      <c r="A396" s="42"/>
      <c r="B396" s="54"/>
      <c r="C396" s="55"/>
      <c r="D396" s="48"/>
    </row>
    <row r="397" customHeight="1" spans="1:4">
      <c r="A397" s="42"/>
      <c r="B397" s="54"/>
      <c r="C397" s="55"/>
      <c r="D397" s="48"/>
    </row>
    <row r="398" customHeight="1" spans="1:4">
      <c r="A398" s="42"/>
      <c r="B398" s="54"/>
      <c r="C398" s="55"/>
      <c r="D398" s="48"/>
    </row>
    <row r="399" customHeight="1" spans="1:4">
      <c r="A399" s="52" t="s">
        <v>1151</v>
      </c>
      <c r="B399" s="54">
        <f>SUM(B400:B402)</f>
        <v>0</v>
      </c>
      <c r="C399" s="55"/>
      <c r="D399" s="48"/>
    </row>
    <row r="400" customHeight="1" spans="1:4">
      <c r="A400" s="42"/>
      <c r="B400" s="54"/>
      <c r="C400" s="55"/>
      <c r="D400" s="48"/>
    </row>
    <row r="401" customHeight="1" spans="1:4">
      <c r="A401" s="42"/>
      <c r="B401" s="54"/>
      <c r="D401" s="48"/>
    </row>
    <row r="402" customHeight="1" spans="1:4">
      <c r="A402" s="42"/>
      <c r="B402" s="54"/>
      <c r="C402" s="55"/>
      <c r="D402" s="48"/>
    </row>
    <row r="403" customHeight="1" spans="1:4">
      <c r="A403" s="52" t="s">
        <v>1160</v>
      </c>
      <c r="B403" s="54">
        <f>SUM(B404:B406)</f>
        <v>0</v>
      </c>
      <c r="C403" s="55"/>
      <c r="D403" s="48"/>
    </row>
    <row r="404" customHeight="1" spans="1:4">
      <c r="A404" s="64"/>
      <c r="B404" s="67"/>
      <c r="C404" s="66"/>
      <c r="D404" s="60"/>
    </row>
    <row r="405" customHeight="1" spans="1:4">
      <c r="A405" s="64"/>
      <c r="B405" s="67"/>
      <c r="C405" s="66"/>
      <c r="D405" s="60"/>
    </row>
    <row r="406" customHeight="1" spans="1:4">
      <c r="A406" s="42"/>
      <c r="B406" s="54"/>
      <c r="C406" s="55"/>
      <c r="D406" s="48"/>
    </row>
    <row r="407" customHeight="1" spans="1:4">
      <c r="A407" s="52" t="s">
        <v>1164</v>
      </c>
      <c r="B407" s="54">
        <f>SUM(B408:B409)</f>
        <v>0</v>
      </c>
      <c r="C407" s="55"/>
      <c r="D407" s="48"/>
    </row>
    <row r="408" customHeight="1" spans="1:4">
      <c r="A408" s="42"/>
      <c r="B408" s="54"/>
      <c r="C408" s="55"/>
      <c r="D408" s="48"/>
    </row>
    <row r="409" customHeight="1" spans="1:4">
      <c r="A409" s="42"/>
      <c r="B409" s="54"/>
      <c r="C409" s="55"/>
      <c r="D409" s="48"/>
    </row>
    <row r="410" customHeight="1" spans="1:4">
      <c r="A410" s="52" t="s">
        <v>1165</v>
      </c>
      <c r="B410" s="54">
        <f>SUM(B411:B412)</f>
        <v>0</v>
      </c>
      <c r="C410" s="55"/>
      <c r="D410" s="48"/>
    </row>
    <row r="411" customHeight="1" spans="1:4">
      <c r="A411" s="42"/>
      <c r="B411" s="54"/>
      <c r="C411" s="55"/>
      <c r="D411" s="48"/>
    </row>
    <row r="412" customHeight="1" spans="1:4">
      <c r="A412" s="42"/>
      <c r="B412" s="54"/>
      <c r="C412" s="55"/>
      <c r="D412" s="48"/>
    </row>
    <row r="413" customHeight="1" spans="1:4">
      <c r="A413" s="49" t="s">
        <v>1166</v>
      </c>
      <c r="B413" s="46">
        <f>B414+B419+B422+B425+B428</f>
        <v>0</v>
      </c>
      <c r="C413" s="55"/>
      <c r="D413" s="48"/>
    </row>
    <row r="414" customHeight="1" spans="1:4">
      <c r="A414" s="52" t="s">
        <v>1167</v>
      </c>
      <c r="B414" s="54">
        <f>SUM(B415:B418)</f>
        <v>0</v>
      </c>
      <c r="C414" s="62"/>
      <c r="D414" s="48"/>
    </row>
    <row r="415" customHeight="1" spans="1:4">
      <c r="A415" s="72"/>
      <c r="B415" s="70"/>
      <c r="C415" s="66"/>
      <c r="D415" s="60"/>
    </row>
    <row r="416" customHeight="1" spans="1:4">
      <c r="A416" s="72"/>
      <c r="B416" s="70"/>
      <c r="C416" s="90"/>
      <c r="D416" s="60"/>
    </row>
    <row r="417" customHeight="1" spans="1:4">
      <c r="A417" s="72"/>
      <c r="B417" s="70"/>
      <c r="C417" s="90"/>
      <c r="D417" s="60"/>
    </row>
    <row r="418" customHeight="1" spans="1:4">
      <c r="A418" s="74"/>
      <c r="B418" s="54"/>
      <c r="C418" s="91"/>
      <c r="D418" s="48"/>
    </row>
    <row r="419" customHeight="1" spans="1:4">
      <c r="A419" s="52" t="s">
        <v>1168</v>
      </c>
      <c r="B419" s="54">
        <f>SUM(B420:B421)</f>
        <v>0</v>
      </c>
      <c r="C419" s="91"/>
      <c r="D419" s="48"/>
    </row>
    <row r="420" customHeight="1" spans="1:4">
      <c r="A420" s="74"/>
      <c r="B420" s="54"/>
      <c r="C420" s="91"/>
      <c r="D420" s="48"/>
    </row>
    <row r="421" customHeight="1" spans="1:4">
      <c r="A421" s="74"/>
      <c r="B421" s="54"/>
      <c r="C421" s="91"/>
      <c r="D421" s="48"/>
    </row>
    <row r="422" customHeight="1" spans="1:4">
      <c r="A422" s="52" t="s">
        <v>1169</v>
      </c>
      <c r="B422" s="54">
        <f>SUM(B423:B424)</f>
        <v>0</v>
      </c>
      <c r="C422" s="91"/>
      <c r="D422" s="48"/>
    </row>
    <row r="423" customHeight="1" spans="1:4">
      <c r="A423" s="74"/>
      <c r="B423" s="54"/>
      <c r="C423" s="91"/>
      <c r="D423" s="48"/>
    </row>
    <row r="424" customHeight="1" spans="1:4">
      <c r="A424" s="74"/>
      <c r="B424" s="54"/>
      <c r="C424" s="91"/>
      <c r="D424" s="48"/>
    </row>
    <row r="425" customHeight="1" spans="1:4">
      <c r="A425" s="52" t="s">
        <v>1170</v>
      </c>
      <c r="B425" s="54">
        <f>SUM(B426:B427)</f>
        <v>0</v>
      </c>
      <c r="C425" s="91"/>
      <c r="D425" s="48"/>
    </row>
    <row r="426" customHeight="1" spans="1:4">
      <c r="A426" s="73"/>
      <c r="B426" s="59"/>
      <c r="C426" s="66"/>
      <c r="D426" s="60"/>
    </row>
    <row r="427" customHeight="1" spans="1:4">
      <c r="A427" s="74"/>
      <c r="B427" s="54"/>
      <c r="C427" s="91"/>
      <c r="D427" s="48"/>
    </row>
    <row r="428" customHeight="1" spans="1:4">
      <c r="A428" s="52" t="s">
        <v>1171</v>
      </c>
      <c r="B428" s="54">
        <f>SUM(B429:B430)</f>
        <v>0</v>
      </c>
      <c r="C428" s="91"/>
      <c r="D428" s="48"/>
    </row>
    <row r="429" customHeight="1" spans="1:4">
      <c r="A429" s="74"/>
      <c r="B429" s="54"/>
      <c r="C429" s="91"/>
      <c r="D429" s="48"/>
    </row>
    <row r="430" customHeight="1" spans="1:4">
      <c r="A430" s="74"/>
      <c r="B430" s="54"/>
      <c r="C430" s="91"/>
      <c r="D430" s="48"/>
    </row>
    <row r="431" customHeight="1" spans="1:4">
      <c r="A431" s="49" t="s">
        <v>1172</v>
      </c>
      <c r="B431" s="46">
        <f>B432+B435+B438+B441+B447+B450+B444</f>
        <v>0</v>
      </c>
      <c r="C431" s="55"/>
      <c r="D431" s="48"/>
    </row>
    <row r="432" customHeight="1" spans="1:4">
      <c r="A432" s="52" t="s">
        <v>1173</v>
      </c>
      <c r="B432" s="54">
        <f>SUM(B433:B434)</f>
        <v>0</v>
      </c>
      <c r="C432" s="55"/>
      <c r="D432" s="48"/>
    </row>
    <row r="433" customHeight="1" spans="1:4">
      <c r="A433" s="42"/>
      <c r="B433" s="54"/>
      <c r="C433" s="55"/>
      <c r="D433" s="48"/>
    </row>
    <row r="434" customHeight="1" spans="1:4">
      <c r="A434" s="78"/>
      <c r="B434" s="46"/>
      <c r="C434" s="55"/>
      <c r="D434" s="48"/>
    </row>
    <row r="435" customHeight="1" spans="1:4">
      <c r="A435" s="52" t="s">
        <v>1174</v>
      </c>
      <c r="B435" s="46">
        <f>SUM(B436:B437)</f>
        <v>0</v>
      </c>
      <c r="C435" s="62"/>
      <c r="D435" s="48"/>
    </row>
    <row r="436" customHeight="1" spans="1:4">
      <c r="A436" s="78"/>
      <c r="B436" s="54"/>
      <c r="C436" s="55"/>
      <c r="D436" s="48"/>
    </row>
    <row r="437" customHeight="1" spans="1:4">
      <c r="A437" s="42"/>
      <c r="B437" s="54"/>
      <c r="C437" s="55"/>
      <c r="D437" s="48"/>
    </row>
    <row r="438" customHeight="1" spans="1:4">
      <c r="A438" s="52" t="s">
        <v>1175</v>
      </c>
      <c r="B438" s="54">
        <f>SUM(B439:B440)</f>
        <v>0</v>
      </c>
      <c r="C438" s="55"/>
      <c r="D438" s="48"/>
    </row>
    <row r="439" customHeight="1" spans="1:4">
      <c r="A439" s="42"/>
      <c r="B439" s="46"/>
      <c r="C439" s="55"/>
      <c r="D439" s="48"/>
    </row>
    <row r="440" customHeight="1" spans="1:4">
      <c r="A440" s="42"/>
      <c r="B440" s="46"/>
      <c r="C440" s="62"/>
      <c r="D440" s="48"/>
    </row>
    <row r="441" customHeight="1" spans="1:4">
      <c r="A441" s="52" t="s">
        <v>1176</v>
      </c>
      <c r="B441" s="54">
        <f>SUM(B442:B443)</f>
        <v>0</v>
      </c>
      <c r="C441" s="55"/>
      <c r="D441" s="48"/>
    </row>
    <row r="442" customHeight="1" spans="1:4">
      <c r="A442" s="42"/>
      <c r="B442" s="54"/>
      <c r="C442" s="55"/>
      <c r="D442" s="48"/>
    </row>
    <row r="443" customHeight="1" spans="3:4">
      <c r="C443" s="55"/>
      <c r="D443" s="48"/>
    </row>
    <row r="444" customHeight="1" spans="1:4">
      <c r="A444" s="52" t="s">
        <v>1177</v>
      </c>
      <c r="B444" s="54">
        <f>SUM(B445:B446)</f>
        <v>0</v>
      </c>
      <c r="C444" s="55"/>
      <c r="D444" s="48"/>
    </row>
    <row r="445" customHeight="1" spans="1:4">
      <c r="A445" s="42"/>
      <c r="B445" s="54"/>
      <c r="C445" s="55"/>
      <c r="D445" s="48"/>
    </row>
    <row r="446" customHeight="1" spans="1:4">
      <c r="A446" s="42"/>
      <c r="B446" s="54"/>
      <c r="C446" s="55"/>
      <c r="D446" s="48"/>
    </row>
    <row r="447" customHeight="1" spans="1:4">
      <c r="A447" s="52" t="s">
        <v>1178</v>
      </c>
      <c r="B447" s="92">
        <f>SUM(B448:B449)</f>
        <v>0</v>
      </c>
      <c r="C447" s="55"/>
      <c r="D447" s="48"/>
    </row>
    <row r="448" customHeight="1" spans="1:4">
      <c r="A448" s="42"/>
      <c r="B448" s="46"/>
      <c r="C448" s="55"/>
      <c r="D448" s="48"/>
    </row>
    <row r="449" customHeight="1" spans="1:4">
      <c r="A449" s="42"/>
      <c r="B449" s="54"/>
      <c r="C449" s="55"/>
      <c r="D449" s="48"/>
    </row>
    <row r="450" customHeight="1" spans="1:4">
      <c r="A450" s="52" t="s">
        <v>1179</v>
      </c>
      <c r="B450" s="53">
        <f>SUM(B451:B452)</f>
        <v>0</v>
      </c>
      <c r="C450" s="55"/>
      <c r="D450" s="48"/>
    </row>
    <row r="451" customHeight="1" spans="1:4">
      <c r="A451" s="42"/>
      <c r="B451" s="54"/>
      <c r="C451" s="55"/>
      <c r="D451" s="48"/>
    </row>
    <row r="452" customHeight="1" spans="1:4">
      <c r="A452" s="42"/>
      <c r="B452" s="54"/>
      <c r="C452" s="55"/>
      <c r="D452" s="48"/>
    </row>
    <row r="453" customHeight="1" spans="1:4">
      <c r="A453" s="49" t="s">
        <v>1180</v>
      </c>
      <c r="B453" s="54">
        <f>B454+B457+B460</f>
        <v>500</v>
      </c>
      <c r="C453" s="55"/>
      <c r="D453" s="48"/>
    </row>
    <row r="454" customHeight="1" spans="1:4">
      <c r="A454" s="52" t="s">
        <v>1181</v>
      </c>
      <c r="B454" s="54">
        <f>SUM(B455:B456)</f>
        <v>0</v>
      </c>
      <c r="C454" s="55"/>
      <c r="D454" s="48"/>
    </row>
    <row r="455" customHeight="1" spans="1:4">
      <c r="A455" s="42"/>
      <c r="B455" s="54"/>
      <c r="C455" s="55"/>
      <c r="D455" s="48"/>
    </row>
    <row r="456" customHeight="1" spans="1:4">
      <c r="A456" s="42"/>
      <c r="B456" s="54"/>
      <c r="C456" s="55"/>
      <c r="D456" s="48"/>
    </row>
    <row r="457" customHeight="1" spans="1:4">
      <c r="A457" s="52" t="s">
        <v>1182</v>
      </c>
      <c r="B457" s="54">
        <f>SUM(B458:B459)</f>
        <v>0</v>
      </c>
      <c r="C457" s="55"/>
      <c r="D457" s="48"/>
    </row>
    <row r="458" customHeight="1" spans="1:4">
      <c r="A458" s="42"/>
      <c r="B458" s="54"/>
      <c r="C458" s="55"/>
      <c r="D458" s="48"/>
    </row>
    <row r="459" customHeight="1" spans="1:4">
      <c r="A459" s="42"/>
      <c r="B459" s="54"/>
      <c r="C459" s="55"/>
      <c r="D459" s="48"/>
    </row>
    <row r="460" customHeight="1" spans="1:4">
      <c r="A460" s="52" t="s">
        <v>1183</v>
      </c>
      <c r="B460" s="54">
        <f>SUM(B461:B464)</f>
        <v>500</v>
      </c>
      <c r="C460" s="55"/>
      <c r="D460" s="48"/>
    </row>
    <row r="461" s="34" customFormat="1" ht="14.25" spans="1:4">
      <c r="A461" s="72">
        <v>2169999</v>
      </c>
      <c r="B461" s="70">
        <v>500</v>
      </c>
      <c r="C461" s="66" t="s">
        <v>1296</v>
      </c>
      <c r="D461" s="60" t="s">
        <v>1297</v>
      </c>
    </row>
    <row r="462" customHeight="1" spans="1:4">
      <c r="A462" s="64"/>
      <c r="B462" s="67"/>
      <c r="C462" s="66"/>
      <c r="D462" s="60"/>
    </row>
    <row r="463" customHeight="1" spans="1:4">
      <c r="A463" s="64"/>
      <c r="B463" s="67"/>
      <c r="C463" s="66"/>
      <c r="D463" s="60"/>
    </row>
    <row r="464" customHeight="1" spans="1:4">
      <c r="A464" s="42"/>
      <c r="B464" s="46"/>
      <c r="C464" s="55"/>
      <c r="D464" s="48"/>
    </row>
    <row r="465" customHeight="1" spans="1:4">
      <c r="A465" s="49" t="s">
        <v>1184</v>
      </c>
      <c r="B465" s="54">
        <f>B466+B469+B472+B475+B478</f>
        <v>0</v>
      </c>
      <c r="C465" s="55"/>
      <c r="D465" s="48"/>
    </row>
    <row r="466" customHeight="1" spans="1:4">
      <c r="A466" s="52" t="s">
        <v>1185</v>
      </c>
      <c r="B466" s="54">
        <f>SUM(B467:B468)</f>
        <v>0</v>
      </c>
      <c r="C466" s="55"/>
      <c r="D466" s="48"/>
    </row>
    <row r="467" customHeight="1" spans="1:4">
      <c r="A467" s="78"/>
      <c r="B467" s="54"/>
      <c r="C467" s="55"/>
      <c r="D467" s="48"/>
    </row>
    <row r="468" customHeight="1" spans="1:4">
      <c r="A468" s="78"/>
      <c r="B468" s="54"/>
      <c r="C468" s="55"/>
      <c r="D468" s="48"/>
    </row>
    <row r="469" customHeight="1" spans="1:4">
      <c r="A469" s="52" t="s">
        <v>1186</v>
      </c>
      <c r="B469" s="54">
        <f>SUM(B470:B471)</f>
        <v>0</v>
      </c>
      <c r="C469" s="55"/>
      <c r="D469" s="48"/>
    </row>
    <row r="470" customHeight="1" spans="1:4">
      <c r="A470" s="78"/>
      <c r="B470" s="54"/>
      <c r="C470" s="55"/>
      <c r="D470" s="48"/>
    </row>
    <row r="471" customHeight="1" spans="1:4">
      <c r="A471" s="78"/>
      <c r="B471" s="54"/>
      <c r="C471" s="55"/>
      <c r="D471" s="48"/>
    </row>
    <row r="472" customHeight="1" spans="1:4">
      <c r="A472" s="52" t="s">
        <v>1187</v>
      </c>
      <c r="B472" s="54">
        <f>SUM(B473:B474)</f>
        <v>0</v>
      </c>
      <c r="C472" s="55"/>
      <c r="D472" s="48"/>
    </row>
    <row r="473" customHeight="1" spans="1:4">
      <c r="A473" s="78"/>
      <c r="B473" s="54"/>
      <c r="C473" s="55"/>
      <c r="D473" s="48"/>
    </row>
    <row r="474" customHeight="1" spans="1:4">
      <c r="A474" s="78"/>
      <c r="B474" s="54"/>
      <c r="C474" s="55"/>
      <c r="D474" s="48"/>
    </row>
    <row r="475" customHeight="1" spans="1:4">
      <c r="A475" s="52" t="s">
        <v>1188</v>
      </c>
      <c r="B475" s="54">
        <f>SUM(B476:B477)</f>
        <v>0</v>
      </c>
      <c r="C475" s="55"/>
      <c r="D475" s="48"/>
    </row>
    <row r="476" customHeight="1" spans="1:4">
      <c r="A476" s="78"/>
      <c r="B476" s="54"/>
      <c r="C476" s="55"/>
      <c r="D476" s="48"/>
    </row>
    <row r="477" customHeight="1" spans="1:4">
      <c r="A477" s="78"/>
      <c r="B477" s="54"/>
      <c r="C477" s="55"/>
      <c r="D477" s="48"/>
    </row>
    <row r="478" customHeight="1" spans="1:4">
      <c r="A478" s="52" t="s">
        <v>1189</v>
      </c>
      <c r="B478" s="54">
        <f>SUM(B479:B480)</f>
        <v>0</v>
      </c>
      <c r="C478" s="55"/>
      <c r="D478" s="48"/>
    </row>
    <row r="479" customHeight="1" spans="1:4">
      <c r="A479" s="78"/>
      <c r="B479" s="54"/>
      <c r="C479" s="55"/>
      <c r="D479" s="48"/>
    </row>
    <row r="480" customHeight="1" spans="1:4">
      <c r="A480" s="78"/>
      <c r="B480" s="54"/>
      <c r="C480" s="55"/>
      <c r="D480" s="48"/>
    </row>
    <row r="481" customHeight="1" spans="1:4">
      <c r="A481" s="49" t="s">
        <v>1190</v>
      </c>
      <c r="B481" s="54">
        <f>SUM(B482:B483)</f>
        <v>0</v>
      </c>
      <c r="C481" s="55"/>
      <c r="D481" s="48"/>
    </row>
    <row r="482" customHeight="1" spans="1:4">
      <c r="A482" s="78"/>
      <c r="B482" s="54"/>
      <c r="C482" s="55"/>
      <c r="D482" s="48"/>
    </row>
    <row r="483" customHeight="1" spans="1:4">
      <c r="A483" s="78"/>
      <c r="B483" s="54"/>
      <c r="C483" s="55"/>
      <c r="D483" s="48"/>
    </row>
    <row r="484" customHeight="1" spans="1:4">
      <c r="A484" s="49" t="s">
        <v>1191</v>
      </c>
      <c r="B484" s="54">
        <f>B485+B488+B491+B494+B497</f>
        <v>0</v>
      </c>
      <c r="C484" s="55"/>
      <c r="D484" s="48"/>
    </row>
    <row r="485" customHeight="1" spans="1:4">
      <c r="A485" s="93" t="s">
        <v>1192</v>
      </c>
      <c r="B485" s="54">
        <f>SUM(B486:B487)</f>
        <v>0</v>
      </c>
      <c r="C485" s="55"/>
      <c r="D485" s="48"/>
    </row>
    <row r="486" customHeight="1" spans="1:4">
      <c r="A486" s="94"/>
      <c r="B486" s="54"/>
      <c r="C486" s="55"/>
      <c r="D486" s="48"/>
    </row>
    <row r="487" customHeight="1" spans="1:4">
      <c r="A487" s="94"/>
      <c r="B487" s="54"/>
      <c r="C487" s="55"/>
      <c r="D487" s="48"/>
    </row>
    <row r="488" customHeight="1" spans="1:4">
      <c r="A488" s="93" t="s">
        <v>1193</v>
      </c>
      <c r="B488" s="54">
        <f>SUM(B489:B490)</f>
        <v>0</v>
      </c>
      <c r="C488" s="55"/>
      <c r="D488" s="48"/>
    </row>
    <row r="489" customHeight="1" spans="1:4">
      <c r="A489" s="94"/>
      <c r="B489" s="54"/>
      <c r="C489" s="55"/>
      <c r="D489" s="48"/>
    </row>
    <row r="490" customHeight="1" spans="1:4">
      <c r="A490" s="94"/>
      <c r="B490" s="54"/>
      <c r="C490" s="55"/>
      <c r="D490" s="48"/>
    </row>
    <row r="491" customHeight="1" spans="1:4">
      <c r="A491" s="93" t="s">
        <v>1194</v>
      </c>
      <c r="B491" s="54">
        <f>SUM(B492:B493)</f>
        <v>0</v>
      </c>
      <c r="C491" s="55"/>
      <c r="D491" s="48"/>
    </row>
    <row r="492" customHeight="1" spans="1:4">
      <c r="A492" s="94"/>
      <c r="B492" s="54"/>
      <c r="C492" s="55"/>
      <c r="D492" s="48"/>
    </row>
    <row r="493" customHeight="1" spans="1:4">
      <c r="A493" s="94"/>
      <c r="B493" s="54"/>
      <c r="C493" s="55"/>
      <c r="D493" s="48"/>
    </row>
    <row r="494" customHeight="1" spans="1:4">
      <c r="A494" s="93" t="s">
        <v>1195</v>
      </c>
      <c r="B494" s="54">
        <f>SUM(B495:B496)</f>
        <v>0</v>
      </c>
      <c r="C494" s="55"/>
      <c r="D494" s="48"/>
    </row>
    <row r="495" customHeight="1" spans="1:4">
      <c r="A495" s="94"/>
      <c r="B495" s="54"/>
      <c r="C495" s="55"/>
      <c r="D495" s="48"/>
    </row>
    <row r="496" customHeight="1" spans="1:4">
      <c r="A496" s="94"/>
      <c r="B496" s="54"/>
      <c r="C496" s="55"/>
      <c r="D496" s="48"/>
    </row>
    <row r="497" customHeight="1" spans="1:4">
      <c r="A497" s="93" t="s">
        <v>1196</v>
      </c>
      <c r="B497" s="54">
        <f>SUM(B498:B499)</f>
        <v>0</v>
      </c>
      <c r="C497" s="55"/>
      <c r="D497" s="48"/>
    </row>
    <row r="498" customHeight="1" spans="1:4">
      <c r="A498" s="78"/>
      <c r="B498" s="54"/>
      <c r="C498" s="55"/>
      <c r="D498" s="48"/>
    </row>
    <row r="499" customHeight="1" spans="1:4">
      <c r="A499" s="78"/>
      <c r="B499" s="54"/>
      <c r="C499" s="55"/>
      <c r="D499" s="48"/>
    </row>
    <row r="500" customHeight="1" spans="1:4">
      <c r="A500" s="49" t="s">
        <v>1197</v>
      </c>
      <c r="B500" s="46">
        <f>B501+B505+B509</f>
        <v>0</v>
      </c>
      <c r="C500" s="55"/>
      <c r="D500" s="48"/>
    </row>
    <row r="501" customHeight="1" spans="1:4">
      <c r="A501" s="52" t="s">
        <v>1198</v>
      </c>
      <c r="B501" s="54">
        <f>SUM(B502:B504)</f>
        <v>0</v>
      </c>
      <c r="C501" s="55"/>
      <c r="D501" s="48"/>
    </row>
    <row r="502" customHeight="1" spans="1:4">
      <c r="A502" s="42"/>
      <c r="B502" s="54"/>
      <c r="C502" s="55"/>
      <c r="D502" s="48"/>
    </row>
    <row r="503" customHeight="1" spans="1:4">
      <c r="A503" s="42"/>
      <c r="B503" s="54"/>
      <c r="C503" s="55"/>
      <c r="D503" s="48"/>
    </row>
    <row r="504" customHeight="1" spans="1:4">
      <c r="A504" s="42"/>
      <c r="B504" s="54"/>
      <c r="C504" s="55"/>
      <c r="D504" s="48"/>
    </row>
    <row r="505" customHeight="1" spans="1:4">
      <c r="A505" s="52" t="s">
        <v>1206</v>
      </c>
      <c r="B505" s="54">
        <f>SUM(B506:B508)</f>
        <v>0</v>
      </c>
      <c r="C505" s="55"/>
      <c r="D505" s="48"/>
    </row>
    <row r="506" customHeight="1" spans="1:4">
      <c r="A506" s="42"/>
      <c r="B506" s="54"/>
      <c r="C506" s="55"/>
      <c r="D506" s="48"/>
    </row>
    <row r="507" customHeight="1" spans="1:4">
      <c r="A507" s="42"/>
      <c r="B507" s="54"/>
      <c r="C507" s="55"/>
      <c r="D507" s="48"/>
    </row>
    <row r="508" customHeight="1" spans="1:4">
      <c r="A508" s="42"/>
      <c r="B508" s="54"/>
      <c r="C508" s="55"/>
      <c r="D508" s="48"/>
    </row>
    <row r="509" customHeight="1" spans="1:4">
      <c r="A509" s="52" t="s">
        <v>1207</v>
      </c>
      <c r="B509" s="54">
        <f>SUM(B510:B512)</f>
        <v>0</v>
      </c>
      <c r="C509" s="55"/>
      <c r="D509" s="48"/>
    </row>
    <row r="510" customHeight="1" spans="1:4">
      <c r="A510" s="42"/>
      <c r="B510" s="54"/>
      <c r="C510" s="55"/>
      <c r="D510" s="48"/>
    </row>
    <row r="511" customHeight="1" spans="1:4">
      <c r="A511" s="42"/>
      <c r="B511" s="54"/>
      <c r="C511" s="55"/>
      <c r="D511" s="48"/>
    </row>
    <row r="512" customHeight="1" spans="1:4">
      <c r="A512" s="42"/>
      <c r="B512" s="54"/>
      <c r="C512" s="55"/>
      <c r="D512" s="48"/>
    </row>
    <row r="513" customHeight="1" spans="1:4">
      <c r="A513" s="49" t="s">
        <v>1208</v>
      </c>
      <c r="B513" s="54">
        <f>B514+B517+B520+B523+B526</f>
        <v>0</v>
      </c>
      <c r="C513" s="55"/>
      <c r="D513" s="48"/>
    </row>
    <row r="514" customHeight="1" spans="1:4">
      <c r="A514" s="52" t="s">
        <v>1209</v>
      </c>
      <c r="B514" s="54">
        <f>SUM(B515:B516)</f>
        <v>0</v>
      </c>
      <c r="C514" s="55"/>
      <c r="D514" s="48"/>
    </row>
    <row r="515" customHeight="1" spans="1:4">
      <c r="A515" s="42"/>
      <c r="B515" s="54"/>
      <c r="C515" s="55"/>
      <c r="D515" s="48"/>
    </row>
    <row r="516" customHeight="1" spans="1:4">
      <c r="A516" s="42"/>
      <c r="B516" s="54"/>
      <c r="C516" s="55"/>
      <c r="D516" s="48"/>
    </row>
    <row r="517" customHeight="1" spans="1:4">
      <c r="A517" s="52" t="s">
        <v>1210</v>
      </c>
      <c r="B517" s="54">
        <f>SUM(B518:B519)</f>
        <v>0</v>
      </c>
      <c r="D517" s="48"/>
    </row>
    <row r="518" customHeight="1" spans="1:4">
      <c r="A518" s="42"/>
      <c r="B518" s="54"/>
      <c r="C518" s="55"/>
      <c r="D518" s="48"/>
    </row>
    <row r="519" customHeight="1" spans="1:4">
      <c r="A519" s="42"/>
      <c r="B519" s="54"/>
      <c r="C519" s="55"/>
      <c r="D519" s="48"/>
    </row>
    <row r="520" customHeight="1" spans="1:4">
      <c r="A520" s="52" t="s">
        <v>1211</v>
      </c>
      <c r="B520" s="54">
        <f>SUM(B521:B522)</f>
        <v>0</v>
      </c>
      <c r="C520" s="55"/>
      <c r="D520" s="48"/>
    </row>
    <row r="521" customHeight="1" spans="1:4">
      <c r="A521" s="42"/>
      <c r="B521" s="54"/>
      <c r="C521" s="55"/>
      <c r="D521" s="48"/>
    </row>
    <row r="522" customHeight="1" spans="1:4">
      <c r="A522" s="42"/>
      <c r="B522" s="54"/>
      <c r="C522" s="55"/>
      <c r="D522" s="48"/>
    </row>
    <row r="523" customHeight="1" spans="1:4">
      <c r="A523" s="52" t="s">
        <v>1212</v>
      </c>
      <c r="B523" s="54">
        <f>SUM(B524:B525)</f>
        <v>0</v>
      </c>
      <c r="C523" s="55"/>
      <c r="D523" s="48"/>
    </row>
    <row r="524" customHeight="1" spans="1:4">
      <c r="A524" s="42"/>
      <c r="B524" s="54"/>
      <c r="C524" s="55"/>
      <c r="D524" s="48"/>
    </row>
    <row r="525" customHeight="1" spans="1:4">
      <c r="A525" s="42"/>
      <c r="B525" s="54"/>
      <c r="C525" s="55"/>
      <c r="D525" s="48"/>
    </row>
    <row r="526" customHeight="1" spans="1:4">
      <c r="A526" s="52" t="s">
        <v>1213</v>
      </c>
      <c r="B526" s="54">
        <f>SUM(B527:B528)</f>
        <v>0</v>
      </c>
      <c r="C526" s="55"/>
      <c r="D526" s="48"/>
    </row>
    <row r="527" customHeight="1" spans="1:4">
      <c r="A527" s="78"/>
      <c r="B527" s="54"/>
      <c r="C527" s="55"/>
      <c r="D527" s="48"/>
    </row>
    <row r="528" customHeight="1" spans="1:4">
      <c r="A528" s="78"/>
      <c r="B528" s="54"/>
      <c r="C528" s="55"/>
      <c r="D528" s="48"/>
    </row>
    <row r="529" customHeight="1" spans="1:16">
      <c r="A529" s="95" t="s">
        <v>1214</v>
      </c>
      <c r="B529" s="96">
        <f>B530+B533+B536+B539+B542+B545</f>
        <v>0</v>
      </c>
      <c r="C529" s="83"/>
      <c r="D529" s="83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</row>
    <row r="530" customHeight="1" spans="1:16">
      <c r="A530" s="81" t="s">
        <v>1215</v>
      </c>
      <c r="B530" s="97">
        <f>SUM(B531:B532)</f>
        <v>0</v>
      </c>
      <c r="C530" s="83"/>
      <c r="D530" s="83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</row>
    <row r="531" customHeight="1" spans="1:16">
      <c r="A531" s="98"/>
      <c r="B531" s="99"/>
      <c r="C531" s="83"/>
      <c r="D531" s="83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</row>
    <row r="532" customHeight="1" spans="1:16">
      <c r="A532" s="98"/>
      <c r="B532" s="99"/>
      <c r="C532" s="83"/>
      <c r="D532" s="83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</row>
    <row r="533" customHeight="1" spans="1:16">
      <c r="A533" s="81" t="s">
        <v>1216</v>
      </c>
      <c r="B533" s="97">
        <f>SUM(B534:B535)</f>
        <v>0</v>
      </c>
      <c r="C533" s="83"/>
      <c r="D533" s="83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</row>
    <row r="534" customHeight="1" spans="1:16">
      <c r="A534" s="98"/>
      <c r="B534" s="99"/>
      <c r="C534" s="83"/>
      <c r="D534" s="83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</row>
    <row r="535" customHeight="1" spans="1:16">
      <c r="A535" s="98"/>
      <c r="B535" s="99"/>
      <c r="C535" s="83"/>
      <c r="D535" s="83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</row>
    <row r="536" customHeight="1" spans="1:16">
      <c r="A536" s="81" t="s">
        <v>1217</v>
      </c>
      <c r="B536" s="97">
        <f>SUM(B537:B538)</f>
        <v>0</v>
      </c>
      <c r="C536" s="83"/>
      <c r="D536" s="83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</row>
    <row r="537" customHeight="1" spans="1:16">
      <c r="A537" s="98"/>
      <c r="B537" s="99"/>
      <c r="C537" s="83"/>
      <c r="D537" s="83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</row>
    <row r="538" customHeight="1" spans="1:16">
      <c r="A538" s="98"/>
      <c r="B538" s="99"/>
      <c r="C538" s="83"/>
      <c r="D538" s="83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</row>
    <row r="539" customHeight="1" spans="1:16">
      <c r="A539" s="81" t="s">
        <v>1218</v>
      </c>
      <c r="B539" s="97">
        <f>SUM(B540:B541)</f>
        <v>0</v>
      </c>
      <c r="C539" s="83"/>
      <c r="D539" s="83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</row>
    <row r="540" s="35" customFormat="1" customHeight="1" spans="1:4">
      <c r="A540" s="98"/>
      <c r="B540" s="99"/>
      <c r="C540" s="83"/>
      <c r="D540" s="83"/>
    </row>
    <row r="541" s="35" customFormat="1" customHeight="1" spans="1:4">
      <c r="A541" s="98"/>
      <c r="B541" s="99"/>
      <c r="C541" s="83"/>
      <c r="D541" s="83"/>
    </row>
    <row r="542" s="35" customFormat="1" customHeight="1" spans="1:4">
      <c r="A542" s="81" t="s">
        <v>1219</v>
      </c>
      <c r="B542" s="97">
        <f>SUM(B543:B544)</f>
        <v>0</v>
      </c>
      <c r="C542" s="83"/>
      <c r="D542" s="83"/>
    </row>
    <row r="543" s="35" customFormat="1" customHeight="1" spans="1:4">
      <c r="A543" s="98"/>
      <c r="B543" s="99"/>
      <c r="C543" s="83"/>
      <c r="D543" s="83"/>
    </row>
    <row r="544" customHeight="1" spans="1:16">
      <c r="A544" s="98"/>
      <c r="B544" s="99"/>
      <c r="C544" s="83"/>
      <c r="D544" s="83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</row>
    <row r="545" customHeight="1" spans="1:16">
      <c r="A545" s="81" t="s">
        <v>1220</v>
      </c>
      <c r="B545" s="97">
        <f>SUM(B546:B547)</f>
        <v>0</v>
      </c>
      <c r="C545" s="83"/>
      <c r="D545" s="83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</row>
    <row r="546" customHeight="1" spans="1:16">
      <c r="A546" s="98"/>
      <c r="B546" s="99"/>
      <c r="C546" s="83"/>
      <c r="D546" s="83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</row>
    <row r="547" customHeight="1" spans="1:16">
      <c r="A547" s="98"/>
      <c r="B547" s="99"/>
      <c r="C547" s="83"/>
      <c r="D547" s="83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</row>
    <row r="548" customHeight="1" spans="1:4">
      <c r="A548" s="49" t="s">
        <v>1221</v>
      </c>
      <c r="B548" s="54">
        <f>SUM(B549:B550)</f>
        <v>0</v>
      </c>
      <c r="C548" s="55"/>
      <c r="D548" s="48"/>
    </row>
    <row r="549" customHeight="1" spans="1:4">
      <c r="A549" s="42"/>
      <c r="B549" s="54"/>
      <c r="C549" s="55"/>
      <c r="D549" s="48"/>
    </row>
    <row r="550" customHeight="1" spans="1:4">
      <c r="A550" s="42"/>
      <c r="B550" s="54"/>
      <c r="C550" s="55"/>
      <c r="D550" s="48"/>
    </row>
    <row r="551" customHeight="1" spans="1:4">
      <c r="A551" s="42"/>
      <c r="B551" s="54"/>
      <c r="C551" s="55"/>
      <c r="D551" s="48"/>
    </row>
  </sheetData>
  <sheetProtection selectLockedCells="1" formatCells="0" formatColumns="0" formatRows="0" insertRows="0" insertColumns="0" insertHyperlinks="0" deleteColumns="0" deleteRows="0" sort="0" autoFilter="0" pivotTables="0"/>
  <printOptions horizontalCentered="1"/>
  <pageMargins left="0" right="0" top="0.236220472440945" bottom="0.31496062992126" header="0.826771653543307" footer="0.196850393700787"/>
  <pageSetup paperSize="9" scale="74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F28" sqref="F28"/>
    </sheetView>
  </sheetViews>
  <sheetFormatPr defaultColWidth="10" defaultRowHeight="13.5" outlineLevelRow="6"/>
  <cols>
    <col min="1" max="1" width="0.133333333333333" style="1" customWidth="1"/>
    <col min="2" max="3" width="23.075" style="1" customWidth="1"/>
    <col min="4" max="4" width="17.3666666666667" style="1" customWidth="1"/>
    <col min="5" max="12" width="23.075" style="1" customWidth="1"/>
    <col min="13" max="13" width="27.55" style="1" customWidth="1"/>
    <col min="14" max="14" width="27.275" style="1" customWidth="1"/>
    <col min="15" max="15" width="23.075" style="1" customWidth="1"/>
    <col min="16" max="16" width="22.25" style="1" customWidth="1"/>
    <col min="17" max="17" width="9.76666666666667" style="1" customWidth="1"/>
    <col min="18" max="16384" width="10" style="1"/>
  </cols>
  <sheetData>
    <row r="1" ht="28.6" customHeight="1" spans="1:16">
      <c r="A1" s="14"/>
      <c r="B1" s="17" t="s">
        <v>1298</v>
      </c>
      <c r="C1" s="17"/>
      <c r="D1" s="17"/>
      <c r="E1" s="17"/>
      <c r="F1" s="17"/>
      <c r="G1" s="17"/>
      <c r="H1" s="14"/>
      <c r="I1" s="14"/>
      <c r="J1" s="14"/>
      <c r="K1" s="14"/>
      <c r="P1" s="14"/>
    </row>
    <row r="2" ht="14.2" customHeight="1" spans="2:16">
      <c r="B2" s="18"/>
      <c r="C2" s="18"/>
      <c r="D2" s="19"/>
      <c r="E2" s="18"/>
      <c r="F2" s="18"/>
      <c r="G2" s="19"/>
      <c r="H2" s="19"/>
      <c r="I2" s="19"/>
      <c r="J2" s="19"/>
      <c r="K2" s="19"/>
      <c r="P2" s="32" t="s">
        <v>3</v>
      </c>
    </row>
    <row r="3" ht="14.2" customHeight="1" spans="2:16">
      <c r="B3" s="20" t="s">
        <v>1299</v>
      </c>
      <c r="C3" s="21" t="s">
        <v>1300</v>
      </c>
      <c r="D3" s="21" t="s">
        <v>1301</v>
      </c>
      <c r="E3" s="21" t="s">
        <v>1302</v>
      </c>
      <c r="F3" s="22" t="s">
        <v>1303</v>
      </c>
      <c r="G3" s="22"/>
      <c r="H3" s="22"/>
      <c r="I3" s="33" t="s">
        <v>1304</v>
      </c>
      <c r="J3" s="33"/>
      <c r="K3" s="33"/>
      <c r="L3" s="33"/>
      <c r="M3" s="33"/>
      <c r="N3" s="33"/>
      <c r="O3" s="33"/>
      <c r="P3" s="33"/>
    </row>
    <row r="4" ht="15.05" customHeight="1" spans="2:16">
      <c r="B4" s="20"/>
      <c r="C4" s="21"/>
      <c r="D4" s="21"/>
      <c r="E4" s="21"/>
      <c r="F4" s="23" t="s">
        <v>491</v>
      </c>
      <c r="G4" s="23" t="s">
        <v>1305</v>
      </c>
      <c r="H4" s="23" t="s">
        <v>1306</v>
      </c>
      <c r="I4" s="23" t="s">
        <v>491</v>
      </c>
      <c r="J4" s="23" t="s">
        <v>1307</v>
      </c>
      <c r="K4" s="23" t="s">
        <v>1308</v>
      </c>
      <c r="L4" s="23" t="s">
        <v>1309</v>
      </c>
      <c r="M4" s="23" t="s">
        <v>1310</v>
      </c>
      <c r="N4" s="23" t="s">
        <v>1311</v>
      </c>
      <c r="O4" s="23" t="s">
        <v>1312</v>
      </c>
      <c r="P4" s="23" t="s">
        <v>1313</v>
      </c>
    </row>
    <row r="5" ht="14.2" customHeight="1" spans="2:16">
      <c r="B5" s="24" t="s">
        <v>1314</v>
      </c>
      <c r="C5" s="25" t="s">
        <v>929</v>
      </c>
      <c r="D5" s="26" t="s">
        <v>1315</v>
      </c>
      <c r="E5" s="27" t="s">
        <v>1316</v>
      </c>
      <c r="F5" s="28">
        <v>42400</v>
      </c>
      <c r="G5" s="28">
        <v>7800</v>
      </c>
      <c r="H5" s="28">
        <v>34600</v>
      </c>
      <c r="I5" s="28">
        <v>42400</v>
      </c>
      <c r="J5" s="28">
        <v>7800</v>
      </c>
      <c r="K5" s="28">
        <v>0</v>
      </c>
      <c r="L5" s="28">
        <v>34600</v>
      </c>
      <c r="M5" s="28">
        <v>0</v>
      </c>
      <c r="N5" s="28">
        <v>0</v>
      </c>
      <c r="O5" s="28">
        <v>0</v>
      </c>
      <c r="P5" s="28">
        <v>0</v>
      </c>
    </row>
    <row r="6" ht="14.2" customHeight="1" spans="2:16">
      <c r="B6" s="24"/>
      <c r="C6" s="25"/>
      <c r="D6" s="26" t="s">
        <v>1317</v>
      </c>
      <c r="E6" s="27" t="s">
        <v>1318</v>
      </c>
      <c r="F6" s="28">
        <v>178028</v>
      </c>
      <c r="G6" s="28">
        <v>90554</v>
      </c>
      <c r="H6" s="28">
        <v>87474</v>
      </c>
      <c r="I6" s="28">
        <v>20600</v>
      </c>
      <c r="J6" s="28">
        <v>0</v>
      </c>
      <c r="K6" s="28">
        <v>0</v>
      </c>
      <c r="L6" s="28">
        <v>20600</v>
      </c>
      <c r="M6" s="28">
        <v>0</v>
      </c>
      <c r="N6" s="28">
        <v>0</v>
      </c>
      <c r="O6" s="28">
        <v>0</v>
      </c>
      <c r="P6" s="28">
        <v>0</v>
      </c>
    </row>
    <row r="7" ht="14.2" customHeight="1" spans="2:16">
      <c r="B7" s="29" t="s">
        <v>1319</v>
      </c>
      <c r="C7" s="29"/>
      <c r="D7" s="30"/>
      <c r="E7" s="31"/>
      <c r="F7" s="31">
        <v>220428</v>
      </c>
      <c r="G7" s="31">
        <v>98354</v>
      </c>
      <c r="H7" s="31">
        <v>122074</v>
      </c>
      <c r="I7" s="31">
        <v>63000</v>
      </c>
      <c r="J7" s="31">
        <v>7800</v>
      </c>
      <c r="K7" s="31">
        <v>0</v>
      </c>
      <c r="L7" s="31">
        <v>55200</v>
      </c>
      <c r="M7" s="31">
        <v>0</v>
      </c>
      <c r="N7" s="31">
        <v>0</v>
      </c>
      <c r="O7" s="31">
        <v>0</v>
      </c>
      <c r="P7" s="31">
        <v>0</v>
      </c>
    </row>
  </sheetData>
  <mergeCells count="10">
    <mergeCell ref="B1:G1"/>
    <mergeCell ref="F3:H3"/>
    <mergeCell ref="I3:P3"/>
    <mergeCell ref="B7:C7"/>
    <mergeCell ref="B3:B4"/>
    <mergeCell ref="B5:B6"/>
    <mergeCell ref="C3:C4"/>
    <mergeCell ref="C5:C6"/>
    <mergeCell ref="D3:D4"/>
    <mergeCell ref="E3:E4"/>
  </mergeCells>
  <pageMargins left="0" right="0.195999994874001" top="0.0189999993890524" bottom="0.195999994874001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4" topLeftCell="A5" activePane="bottomLeft" state="frozen"/>
      <selection/>
      <selection pane="bottomLeft" activeCell="E25" sqref="E25"/>
    </sheetView>
  </sheetViews>
  <sheetFormatPr defaultColWidth="10" defaultRowHeight="13.5" outlineLevelCol="7"/>
  <cols>
    <col min="1" max="1" width="19.95" style="1" customWidth="1"/>
    <col min="2" max="2" width="18.3166666666667" style="1" customWidth="1"/>
    <col min="3" max="4" width="12.8916666666667" style="1" customWidth="1"/>
    <col min="5" max="5" width="19.675" style="1" customWidth="1"/>
    <col min="6" max="6" width="13.975" style="1" customWidth="1"/>
    <col min="7" max="7" width="12.35" style="1" customWidth="1"/>
    <col min="8" max="8" width="20.625" style="1" customWidth="1"/>
    <col min="9" max="9" width="9.76666666666667" style="1" customWidth="1"/>
    <col min="10" max="16384" width="10" style="1"/>
  </cols>
  <sheetData>
    <row r="1" ht="39.9" customHeight="1" spans="1:8">
      <c r="A1" s="2" t="s">
        <v>1320</v>
      </c>
      <c r="B1" s="2"/>
      <c r="C1" s="2"/>
      <c r="D1" s="2"/>
      <c r="E1" s="2"/>
      <c r="F1" s="2"/>
      <c r="G1" s="2"/>
      <c r="H1" s="2"/>
    </row>
    <row r="2" ht="14.3" customHeight="1" spans="1:8">
      <c r="A2" s="3" t="s">
        <v>1321</v>
      </c>
      <c r="B2" s="3"/>
      <c r="C2" s="3"/>
      <c r="D2" s="3"/>
      <c r="E2" s="3"/>
      <c r="F2" s="3"/>
      <c r="G2" s="3"/>
      <c r="H2" s="4" t="s">
        <v>3</v>
      </c>
    </row>
    <row r="3" ht="18.05" customHeight="1" spans="1:8">
      <c r="A3" s="5" t="s">
        <v>1322</v>
      </c>
      <c r="B3" s="6" t="s">
        <v>1323</v>
      </c>
      <c r="C3" s="7" t="s">
        <v>1324</v>
      </c>
      <c r="D3" s="7"/>
      <c r="E3" s="7"/>
      <c r="F3" s="8" t="s">
        <v>1325</v>
      </c>
      <c r="G3" s="8"/>
      <c r="H3" s="8"/>
    </row>
    <row r="4" ht="22.6" customHeight="1" spans="1:8">
      <c r="A4" s="5"/>
      <c r="B4" s="6"/>
      <c r="C4" s="9" t="s">
        <v>1326</v>
      </c>
      <c r="D4" s="9" t="s">
        <v>1327</v>
      </c>
      <c r="E4" s="9" t="s">
        <v>1328</v>
      </c>
      <c r="F4" s="9" t="s">
        <v>1329</v>
      </c>
      <c r="G4" s="9" t="s">
        <v>1327</v>
      </c>
      <c r="H4" s="10" t="s">
        <v>1328</v>
      </c>
    </row>
    <row r="5" ht="14.3" customHeight="1" spans="1:8">
      <c r="A5" s="11" t="s">
        <v>1330</v>
      </c>
      <c r="B5" s="12">
        <v>207339.19</v>
      </c>
      <c r="C5" s="12">
        <v>87085.19</v>
      </c>
      <c r="D5" s="13">
        <v>42.0013167795244</v>
      </c>
      <c r="E5" s="12">
        <v>0</v>
      </c>
      <c r="F5" s="12">
        <v>120254</v>
      </c>
      <c r="G5" s="13">
        <v>57.9986832204756</v>
      </c>
      <c r="H5" s="12">
        <v>0</v>
      </c>
    </row>
    <row r="6" ht="14.3" customHeight="1" spans="5:7">
      <c r="E6" s="14"/>
      <c r="G6" s="15"/>
    </row>
    <row r="7" ht="14.3" customHeight="1"/>
    <row r="8" ht="14.3" customHeight="1"/>
    <row r="9" ht="14.3" customHeight="1"/>
    <row r="10" ht="14.3" customHeight="1"/>
    <row r="11" ht="14.3" customHeight="1"/>
    <row r="12" ht="14.3" customHeight="1"/>
    <row r="13" ht="14.3" customHeight="1"/>
    <row r="14" ht="14.3" customHeight="1"/>
    <row r="15" ht="14.3" customHeight="1"/>
    <row r="16" ht="14.3" customHeight="1"/>
    <row r="17" ht="14.3" customHeight="1" spans="4:4">
      <c r="D17" s="16"/>
    </row>
  </sheetData>
  <mergeCells count="6">
    <mergeCell ref="A1:H1"/>
    <mergeCell ref="A2:G2"/>
    <mergeCell ref="C3:E3"/>
    <mergeCell ref="F3:H3"/>
    <mergeCell ref="A3:A4"/>
    <mergeCell ref="B3:B4"/>
  </mergeCells>
  <pageMargins left="0.75" right="0.75" top="0.268999993801117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4" topLeftCell="A5" activePane="bottomLeft" state="frozen"/>
      <selection/>
      <selection pane="bottomLeft" activeCell="F14" sqref="F14"/>
    </sheetView>
  </sheetViews>
  <sheetFormatPr defaultColWidth="10" defaultRowHeight="13.5" outlineLevelCol="7"/>
  <cols>
    <col min="1" max="1" width="19.95" style="1" customWidth="1"/>
    <col min="2" max="2" width="18.3166666666667" style="1" customWidth="1"/>
    <col min="3" max="4" width="12.8916666666667" style="1" customWidth="1"/>
    <col min="5" max="5" width="19.675" style="1" customWidth="1"/>
    <col min="6" max="6" width="13.975" style="1" customWidth="1"/>
    <col min="7" max="7" width="12.35" style="1" customWidth="1"/>
    <col min="8" max="8" width="20.625" style="1" customWidth="1"/>
    <col min="9" max="9" width="9.76666666666667" style="1" customWidth="1"/>
    <col min="10" max="16384" width="10" style="1"/>
  </cols>
  <sheetData>
    <row r="1" ht="39.9" customHeight="1" spans="1:8">
      <c r="A1" s="2" t="s">
        <v>1320</v>
      </c>
      <c r="B1" s="2"/>
      <c r="C1" s="2"/>
      <c r="D1" s="2"/>
      <c r="E1" s="2"/>
      <c r="F1" s="2"/>
      <c r="G1" s="2"/>
      <c r="H1" s="2"/>
    </row>
    <row r="2" ht="14.3" customHeight="1" spans="1:8">
      <c r="A2" s="3" t="s">
        <v>1331</v>
      </c>
      <c r="B2" s="3"/>
      <c r="C2" s="3"/>
      <c r="D2" s="3"/>
      <c r="E2" s="3"/>
      <c r="F2" s="3"/>
      <c r="G2" s="3"/>
      <c r="H2" s="4" t="s">
        <v>3</v>
      </c>
    </row>
    <row r="3" ht="18.05" customHeight="1" spans="1:8">
      <c r="A3" s="5" t="s">
        <v>1322</v>
      </c>
      <c r="B3" s="6" t="s">
        <v>1323</v>
      </c>
      <c r="C3" s="7" t="s">
        <v>1324</v>
      </c>
      <c r="D3" s="7"/>
      <c r="E3" s="7"/>
      <c r="F3" s="8" t="s">
        <v>1325</v>
      </c>
      <c r="G3" s="8"/>
      <c r="H3" s="8"/>
    </row>
    <row r="4" ht="22.6" customHeight="1" spans="1:8">
      <c r="A4" s="5"/>
      <c r="B4" s="6"/>
      <c r="C4" s="9" t="s">
        <v>1326</v>
      </c>
      <c r="D4" s="9" t="s">
        <v>1327</v>
      </c>
      <c r="E4" s="9" t="s">
        <v>1328</v>
      </c>
      <c r="F4" s="9" t="s">
        <v>1329</v>
      </c>
      <c r="G4" s="9" t="s">
        <v>1327</v>
      </c>
      <c r="H4" s="10" t="s">
        <v>1328</v>
      </c>
    </row>
    <row r="5" ht="14.3" customHeight="1" spans="1:8">
      <c r="A5" s="11" t="s">
        <v>1330</v>
      </c>
      <c r="B5" s="12">
        <v>228339.19</v>
      </c>
      <c r="C5" s="12">
        <v>93585.19</v>
      </c>
      <c r="D5" s="13">
        <v>40.9851633440585</v>
      </c>
      <c r="E5" s="12">
        <v>0</v>
      </c>
      <c r="F5" s="12">
        <v>134754</v>
      </c>
      <c r="G5" s="13">
        <v>59.0148366559415</v>
      </c>
      <c r="H5" s="12">
        <v>0</v>
      </c>
    </row>
    <row r="6" ht="14.3" customHeight="1" spans="5:7">
      <c r="E6" s="14"/>
      <c r="G6" s="15"/>
    </row>
    <row r="7" ht="14.3" customHeight="1"/>
    <row r="8" ht="14.3" customHeight="1"/>
    <row r="9" ht="14.3" customHeight="1"/>
    <row r="10" ht="14.3" customHeight="1"/>
    <row r="11" ht="14.3" customHeight="1"/>
    <row r="12" ht="14.3" customHeight="1"/>
    <row r="13" ht="14.3" customHeight="1"/>
    <row r="14" ht="14.3" customHeight="1"/>
    <row r="15" ht="14.3" customHeight="1"/>
    <row r="16" ht="14.3" customHeight="1"/>
    <row r="17" ht="14.3" customHeight="1" spans="4:4">
      <c r="D17" s="16"/>
    </row>
  </sheetData>
  <mergeCells count="6">
    <mergeCell ref="A1:H1"/>
    <mergeCell ref="A2:G2"/>
    <mergeCell ref="C3:E3"/>
    <mergeCell ref="F3:H3"/>
    <mergeCell ref="A3:A4"/>
    <mergeCell ref="B3:B4"/>
  </mergeCells>
  <pageMargins left="0.75" right="0.75" top="0.268999993801117" bottom="0.268999993801117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5"/>
  <sheetViews>
    <sheetView zoomScale="90" zoomScaleNormal="90" topLeftCell="A377" workbookViewId="0">
      <selection activeCell="J14" sqref="J14"/>
    </sheetView>
  </sheetViews>
  <sheetFormatPr defaultColWidth="9" defaultRowHeight="14.25"/>
  <cols>
    <col min="1" max="1" width="41.75" style="342" customWidth="1"/>
    <col min="2" max="2" width="13.625" style="342" customWidth="1"/>
    <col min="3" max="3" width="13.125" style="342" customWidth="1"/>
    <col min="4" max="4" width="16.5" style="342" customWidth="1"/>
    <col min="5" max="5" width="8.5" style="343" hidden="1" customWidth="1"/>
    <col min="6" max="6" width="14.125" style="343" hidden="1" customWidth="1"/>
    <col min="7" max="7" width="46.875" style="343" hidden="1" customWidth="1"/>
    <col min="8" max="8" width="0.125" style="344" customWidth="1"/>
    <col min="9" max="10" width="9" style="344"/>
    <col min="11" max="12" width="9.5" style="344" customWidth="1"/>
    <col min="13" max="16384" width="9" style="344"/>
  </cols>
  <sheetData>
    <row r="1" s="304" customFormat="1" spans="1:1">
      <c r="A1" s="305" t="s">
        <v>36</v>
      </c>
    </row>
    <row r="2" s="332" customFormat="1" ht="24.75" customHeight="1" spans="1:7">
      <c r="A2" s="309" t="s">
        <v>37</v>
      </c>
      <c r="B2" s="345"/>
      <c r="C2" s="345"/>
      <c r="D2" s="345"/>
      <c r="E2" s="305"/>
      <c r="F2" s="305"/>
      <c r="G2" s="305"/>
    </row>
    <row r="3" s="304" customFormat="1" ht="24.75" customHeight="1" spans="1:4">
      <c r="A3" s="311" t="s">
        <v>2</v>
      </c>
      <c r="D3" s="312" t="s">
        <v>3</v>
      </c>
    </row>
    <row r="4" ht="42.75" spans="1:7">
      <c r="A4" s="314" t="s">
        <v>38</v>
      </c>
      <c r="B4" s="346" t="s">
        <v>39</v>
      </c>
      <c r="C4" s="347" t="s">
        <v>6</v>
      </c>
      <c r="D4" s="348" t="s">
        <v>7</v>
      </c>
      <c r="E4" s="307"/>
      <c r="F4" s="307" t="s">
        <v>40</v>
      </c>
      <c r="G4" s="307"/>
    </row>
    <row r="5" ht="15.6" customHeight="1" spans="1:7">
      <c r="A5" s="317" t="s">
        <v>41</v>
      </c>
      <c r="B5" s="329">
        <v>70709</v>
      </c>
      <c r="C5" s="349">
        <v>72215</v>
      </c>
      <c r="D5" s="350">
        <f t="shared" ref="D5:D17" si="0">(C5-B5)/B5*100</f>
        <v>2.12985617106733</v>
      </c>
      <c r="E5" s="321">
        <v>201</v>
      </c>
      <c r="F5" s="322">
        <f t="shared" ref="F5:F68" si="1">SUM(C5)</f>
        <v>72215</v>
      </c>
      <c r="G5" s="321" t="s">
        <v>41</v>
      </c>
    </row>
    <row r="6" ht="15.6" customHeight="1" spans="1:12">
      <c r="A6" s="323" t="s">
        <v>42</v>
      </c>
      <c r="B6" s="329">
        <v>404</v>
      </c>
      <c r="C6" s="317">
        <v>413</v>
      </c>
      <c r="D6" s="350">
        <f t="shared" si="0"/>
        <v>2.22772277227723</v>
      </c>
      <c r="E6" s="321">
        <v>20101</v>
      </c>
      <c r="F6" s="322">
        <f t="shared" si="1"/>
        <v>413</v>
      </c>
      <c r="G6" s="321" t="s">
        <v>42</v>
      </c>
      <c r="I6" s="356"/>
      <c r="K6" s="356"/>
      <c r="L6" s="356"/>
    </row>
    <row r="7" ht="15.6" customHeight="1" spans="1:7">
      <c r="A7" s="323" t="s">
        <v>43</v>
      </c>
      <c r="B7" s="329">
        <v>258</v>
      </c>
      <c r="C7" s="317">
        <v>274</v>
      </c>
      <c r="D7" s="350">
        <f t="shared" si="0"/>
        <v>6.2015503875969</v>
      </c>
      <c r="E7" s="321">
        <v>2010101</v>
      </c>
      <c r="F7" s="322">
        <f t="shared" si="1"/>
        <v>274</v>
      </c>
      <c r="G7" s="321" t="s">
        <v>43</v>
      </c>
    </row>
    <row r="8" ht="15.6" customHeight="1" spans="1:7">
      <c r="A8" s="323" t="s">
        <v>44</v>
      </c>
      <c r="B8" s="329">
        <v>42</v>
      </c>
      <c r="C8" s="317">
        <v>50</v>
      </c>
      <c r="D8" s="350">
        <f t="shared" si="0"/>
        <v>19.047619047619</v>
      </c>
      <c r="E8" s="321">
        <v>2010102</v>
      </c>
      <c r="F8" s="322">
        <f t="shared" si="1"/>
        <v>50</v>
      </c>
      <c r="G8" s="321" t="s">
        <v>44</v>
      </c>
    </row>
    <row r="9" ht="15.6" customHeight="1" spans="1:7">
      <c r="A9" s="324" t="s">
        <v>45</v>
      </c>
      <c r="B9" s="329">
        <v>8</v>
      </c>
      <c r="C9" s="317">
        <v>3</v>
      </c>
      <c r="D9" s="350">
        <f t="shared" si="0"/>
        <v>-62.5</v>
      </c>
      <c r="E9" s="321">
        <v>2010103</v>
      </c>
      <c r="F9" s="322">
        <f t="shared" si="1"/>
        <v>3</v>
      </c>
      <c r="G9" s="321" t="s">
        <v>45</v>
      </c>
    </row>
    <row r="10" ht="15.6" customHeight="1" spans="1:7">
      <c r="A10" s="324" t="s">
        <v>46</v>
      </c>
      <c r="B10" s="329">
        <v>56</v>
      </c>
      <c r="C10" s="317">
        <v>50</v>
      </c>
      <c r="D10" s="350">
        <f t="shared" si="0"/>
        <v>-10.7142857142857</v>
      </c>
      <c r="E10" s="321">
        <v>2010104</v>
      </c>
      <c r="F10" s="322">
        <f t="shared" si="1"/>
        <v>50</v>
      </c>
      <c r="G10" s="321" t="s">
        <v>46</v>
      </c>
    </row>
    <row r="11" ht="15.6" customHeight="1" spans="1:7">
      <c r="A11" s="317" t="s">
        <v>47</v>
      </c>
      <c r="B11" s="329">
        <v>30</v>
      </c>
      <c r="C11" s="317">
        <v>21</v>
      </c>
      <c r="D11" s="350">
        <f t="shared" si="0"/>
        <v>-30</v>
      </c>
      <c r="E11" s="321">
        <v>2010201</v>
      </c>
      <c r="F11" s="322">
        <f t="shared" si="1"/>
        <v>21</v>
      </c>
      <c r="G11" s="321" t="s">
        <v>43</v>
      </c>
    </row>
    <row r="12" ht="15.6" customHeight="1" spans="1:7">
      <c r="A12" s="317" t="s">
        <v>48</v>
      </c>
      <c r="B12" s="329">
        <v>10</v>
      </c>
      <c r="C12" s="317">
        <v>15</v>
      </c>
      <c r="D12" s="350">
        <f t="shared" si="0"/>
        <v>50</v>
      </c>
      <c r="E12" s="321">
        <v>2010204</v>
      </c>
      <c r="F12" s="322">
        <f t="shared" si="1"/>
        <v>15</v>
      </c>
      <c r="G12" s="321" t="s">
        <v>49</v>
      </c>
    </row>
    <row r="13" ht="15.6" customHeight="1" spans="1:7">
      <c r="A13" s="323" t="s">
        <v>50</v>
      </c>
      <c r="B13" s="351">
        <v>317</v>
      </c>
      <c r="C13" s="317">
        <v>368</v>
      </c>
      <c r="D13" s="350">
        <f t="shared" si="0"/>
        <v>16.0883280757098</v>
      </c>
      <c r="E13" s="321">
        <v>2010205</v>
      </c>
      <c r="F13" s="322">
        <f t="shared" si="1"/>
        <v>368</v>
      </c>
      <c r="G13" s="321" t="s">
        <v>51</v>
      </c>
    </row>
    <row r="14" ht="15.6" customHeight="1" spans="1:7">
      <c r="A14" s="323" t="s">
        <v>43</v>
      </c>
      <c r="B14" s="351">
        <v>169</v>
      </c>
      <c r="C14" s="317">
        <v>231</v>
      </c>
      <c r="D14" s="350">
        <f t="shared" si="0"/>
        <v>36.6863905325444</v>
      </c>
      <c r="E14" s="321">
        <v>2010299</v>
      </c>
      <c r="F14" s="322">
        <f t="shared" si="1"/>
        <v>231</v>
      </c>
      <c r="G14" s="321" t="s">
        <v>52</v>
      </c>
    </row>
    <row r="15" ht="15.6" customHeight="1" spans="1:7">
      <c r="A15" s="323" t="s">
        <v>44</v>
      </c>
      <c r="B15" s="351">
        <v>40</v>
      </c>
      <c r="C15" s="317"/>
      <c r="D15" s="350">
        <f t="shared" si="0"/>
        <v>-100</v>
      </c>
      <c r="E15" s="321">
        <v>20103</v>
      </c>
      <c r="F15" s="322">
        <f t="shared" si="1"/>
        <v>0</v>
      </c>
      <c r="G15" s="321" t="s">
        <v>53</v>
      </c>
    </row>
    <row r="16" ht="15.6" customHeight="1" spans="1:7">
      <c r="A16" s="324" t="s">
        <v>45</v>
      </c>
      <c r="B16" s="351">
        <v>19</v>
      </c>
      <c r="C16" s="317">
        <v>17</v>
      </c>
      <c r="D16" s="350">
        <f t="shared" si="0"/>
        <v>-10.5263157894737</v>
      </c>
      <c r="E16" s="321">
        <v>2010301</v>
      </c>
      <c r="F16" s="322">
        <f t="shared" si="1"/>
        <v>17</v>
      </c>
      <c r="G16" s="321" t="s">
        <v>43</v>
      </c>
    </row>
    <row r="17" ht="15.6" customHeight="1" spans="1:7">
      <c r="A17" s="324" t="s">
        <v>49</v>
      </c>
      <c r="B17" s="351">
        <v>55</v>
      </c>
      <c r="C17" s="317">
        <v>93</v>
      </c>
      <c r="D17" s="350">
        <f t="shared" si="0"/>
        <v>69.0909090909091</v>
      </c>
      <c r="E17" s="321">
        <v>2010302</v>
      </c>
      <c r="F17" s="322">
        <f t="shared" si="1"/>
        <v>93</v>
      </c>
      <c r="G17" s="321" t="s">
        <v>44</v>
      </c>
    </row>
    <row r="18" ht="15.6" customHeight="1" spans="1:7">
      <c r="A18" s="324" t="s">
        <v>51</v>
      </c>
      <c r="B18" s="351"/>
      <c r="C18" s="317">
        <v>27</v>
      </c>
      <c r="D18" s="350"/>
      <c r="E18" s="321">
        <v>2010303</v>
      </c>
      <c r="F18" s="322">
        <f t="shared" si="1"/>
        <v>27</v>
      </c>
      <c r="G18" s="321" t="s">
        <v>45</v>
      </c>
    </row>
    <row r="19" ht="15.6" customHeight="1" spans="1:7">
      <c r="A19" s="324" t="s">
        <v>52</v>
      </c>
      <c r="B19" s="351">
        <v>34</v>
      </c>
      <c r="C19" s="317"/>
      <c r="D19" s="350">
        <f t="shared" ref="D19:D32" si="2">(C19-B19)/B19*100</f>
        <v>-100</v>
      </c>
      <c r="E19" s="321">
        <v>2010399</v>
      </c>
      <c r="F19" s="322">
        <f t="shared" si="1"/>
        <v>0</v>
      </c>
      <c r="G19" s="321" t="s">
        <v>54</v>
      </c>
    </row>
    <row r="20" ht="15.6" customHeight="1" spans="1:7">
      <c r="A20" s="323" t="s">
        <v>53</v>
      </c>
      <c r="B20" s="351">
        <v>16804</v>
      </c>
      <c r="C20" s="317">
        <v>22148</v>
      </c>
      <c r="D20" s="350">
        <f t="shared" si="2"/>
        <v>31.8019519162104</v>
      </c>
      <c r="E20" s="321">
        <v>20104</v>
      </c>
      <c r="F20" s="322">
        <f t="shared" si="1"/>
        <v>22148</v>
      </c>
      <c r="G20" s="321" t="s">
        <v>55</v>
      </c>
    </row>
    <row r="21" ht="15.6" customHeight="1" spans="1:7">
      <c r="A21" s="323" t="s">
        <v>43</v>
      </c>
      <c r="B21" s="351">
        <v>15675</v>
      </c>
      <c r="C21" s="317">
        <v>21608</v>
      </c>
      <c r="D21" s="350">
        <f t="shared" si="2"/>
        <v>37.8500797448166</v>
      </c>
      <c r="E21" s="321">
        <v>2010401</v>
      </c>
      <c r="F21" s="322">
        <f t="shared" si="1"/>
        <v>21608</v>
      </c>
      <c r="G21" s="321" t="s">
        <v>43</v>
      </c>
    </row>
    <row r="22" ht="15.6" customHeight="1" spans="1:7">
      <c r="A22" s="323" t="s">
        <v>44</v>
      </c>
      <c r="B22" s="351">
        <v>561</v>
      </c>
      <c r="C22" s="317">
        <v>20</v>
      </c>
      <c r="D22" s="350">
        <f t="shared" si="2"/>
        <v>-96.4349376114082</v>
      </c>
      <c r="E22" s="321">
        <v>2010499</v>
      </c>
      <c r="F22" s="322">
        <f t="shared" si="1"/>
        <v>20</v>
      </c>
      <c r="G22" s="321" t="s">
        <v>56</v>
      </c>
    </row>
    <row r="23" ht="15.6" customHeight="1" spans="1:7">
      <c r="A23" s="324" t="s">
        <v>45</v>
      </c>
      <c r="B23" s="351">
        <v>72</v>
      </c>
      <c r="C23" s="317">
        <v>10</v>
      </c>
      <c r="D23" s="350">
        <f t="shared" si="2"/>
        <v>-86.1111111111111</v>
      </c>
      <c r="E23" s="321">
        <v>20105</v>
      </c>
      <c r="F23" s="322">
        <f t="shared" si="1"/>
        <v>10</v>
      </c>
      <c r="G23" s="321" t="s">
        <v>57</v>
      </c>
    </row>
    <row r="24" ht="15.6" customHeight="1" spans="1:7">
      <c r="A24" s="323" t="s">
        <v>58</v>
      </c>
      <c r="B24" s="351">
        <v>135</v>
      </c>
      <c r="C24" s="317"/>
      <c r="D24" s="350">
        <f t="shared" si="2"/>
        <v>-100</v>
      </c>
      <c r="E24" s="321">
        <v>2010508</v>
      </c>
      <c r="F24" s="322">
        <f t="shared" si="1"/>
        <v>0</v>
      </c>
      <c r="G24" s="321" t="s">
        <v>59</v>
      </c>
    </row>
    <row r="25" ht="15.6" customHeight="1" spans="1:7">
      <c r="A25" s="324" t="s">
        <v>60</v>
      </c>
      <c r="B25" s="351">
        <v>140</v>
      </c>
      <c r="C25" s="317">
        <v>288</v>
      </c>
      <c r="D25" s="350">
        <f t="shared" si="2"/>
        <v>105.714285714286</v>
      </c>
      <c r="E25" s="321">
        <v>20106</v>
      </c>
      <c r="F25" s="322">
        <f t="shared" si="1"/>
        <v>288</v>
      </c>
      <c r="G25" s="321" t="s">
        <v>61</v>
      </c>
    </row>
    <row r="26" ht="15.6" customHeight="1" spans="1:7">
      <c r="A26" s="324" t="s">
        <v>54</v>
      </c>
      <c r="B26" s="351">
        <v>221</v>
      </c>
      <c r="C26" s="317">
        <v>222</v>
      </c>
      <c r="D26" s="350">
        <f t="shared" si="2"/>
        <v>0.452488687782805</v>
      </c>
      <c r="E26" s="321">
        <v>2010601</v>
      </c>
      <c r="F26" s="322">
        <f t="shared" si="1"/>
        <v>222</v>
      </c>
      <c r="G26" s="321" t="s">
        <v>43</v>
      </c>
    </row>
    <row r="27" ht="15.6" customHeight="1" spans="1:7">
      <c r="A27" s="323" t="s">
        <v>55</v>
      </c>
      <c r="B27" s="351">
        <v>354</v>
      </c>
      <c r="C27" s="317">
        <v>513</v>
      </c>
      <c r="D27" s="350">
        <f t="shared" si="2"/>
        <v>44.9152542372881</v>
      </c>
      <c r="E27" s="321">
        <v>2010602</v>
      </c>
      <c r="F27" s="322">
        <f t="shared" si="1"/>
        <v>513</v>
      </c>
      <c r="G27" s="321" t="s">
        <v>44</v>
      </c>
    </row>
    <row r="28" ht="15.6" customHeight="1" spans="1:7">
      <c r="A28" s="323" t="s">
        <v>43</v>
      </c>
      <c r="B28" s="351">
        <v>236</v>
      </c>
      <c r="C28" s="317">
        <v>307</v>
      </c>
      <c r="D28" s="350">
        <f t="shared" si="2"/>
        <v>30.0847457627119</v>
      </c>
      <c r="E28" s="321">
        <v>2010605</v>
      </c>
      <c r="F28" s="322">
        <f t="shared" si="1"/>
        <v>307</v>
      </c>
      <c r="G28" s="321" t="s">
        <v>62</v>
      </c>
    </row>
    <row r="29" ht="15.6" customHeight="1" spans="1:7">
      <c r="A29" s="324" t="s">
        <v>56</v>
      </c>
      <c r="B29" s="351">
        <v>118</v>
      </c>
      <c r="C29" s="317">
        <v>206</v>
      </c>
      <c r="D29" s="350">
        <f t="shared" si="2"/>
        <v>74.5762711864407</v>
      </c>
      <c r="E29" s="321">
        <v>20110</v>
      </c>
      <c r="F29" s="322">
        <f t="shared" si="1"/>
        <v>206</v>
      </c>
      <c r="G29" s="321" t="s">
        <v>63</v>
      </c>
    </row>
    <row r="30" ht="15.6" customHeight="1" spans="1:7">
      <c r="A30" s="324" t="s">
        <v>57</v>
      </c>
      <c r="B30" s="351">
        <v>307</v>
      </c>
      <c r="C30" s="317">
        <v>298</v>
      </c>
      <c r="D30" s="350">
        <f t="shared" si="2"/>
        <v>-2.93159609120521</v>
      </c>
      <c r="E30" s="321">
        <v>2011001</v>
      </c>
      <c r="F30" s="322">
        <f t="shared" si="1"/>
        <v>298</v>
      </c>
      <c r="G30" s="321" t="s">
        <v>43</v>
      </c>
    </row>
    <row r="31" ht="15.6" customHeight="1" spans="1:7">
      <c r="A31" s="324" t="s">
        <v>43</v>
      </c>
      <c r="B31" s="351">
        <v>183</v>
      </c>
      <c r="C31" s="317">
        <v>204</v>
      </c>
      <c r="D31" s="350">
        <f t="shared" si="2"/>
        <v>11.4754098360656</v>
      </c>
      <c r="E31" s="321">
        <v>2011002</v>
      </c>
      <c r="F31" s="322">
        <f t="shared" si="1"/>
        <v>204</v>
      </c>
      <c r="G31" s="321" t="s">
        <v>44</v>
      </c>
    </row>
    <row r="32" ht="15.6" customHeight="1" spans="1:7">
      <c r="A32" s="317" t="s">
        <v>44</v>
      </c>
      <c r="B32" s="351">
        <v>6</v>
      </c>
      <c r="C32" s="317"/>
      <c r="D32" s="350">
        <f t="shared" si="2"/>
        <v>-100</v>
      </c>
      <c r="E32" s="321">
        <v>2011050</v>
      </c>
      <c r="F32" s="322">
        <f t="shared" si="1"/>
        <v>0</v>
      </c>
      <c r="G32" s="321" t="s">
        <v>60</v>
      </c>
    </row>
    <row r="33" ht="15.6" customHeight="1" spans="1:7">
      <c r="A33" s="323" t="s">
        <v>45</v>
      </c>
      <c r="B33" s="351"/>
      <c r="C33" s="317">
        <v>1</v>
      </c>
      <c r="D33" s="350"/>
      <c r="E33" s="321">
        <v>2011099</v>
      </c>
      <c r="F33" s="322">
        <f t="shared" si="1"/>
        <v>1</v>
      </c>
      <c r="G33" s="321" t="s">
        <v>64</v>
      </c>
    </row>
    <row r="34" ht="15.6" customHeight="1" spans="1:7">
      <c r="A34" s="323" t="s">
        <v>65</v>
      </c>
      <c r="B34" s="351">
        <v>10</v>
      </c>
      <c r="C34" s="317"/>
      <c r="D34" s="350">
        <f t="shared" ref="D34:D47" si="3">(C34-B34)/B34*100</f>
        <v>-100</v>
      </c>
      <c r="E34" s="321">
        <v>2011101</v>
      </c>
      <c r="F34" s="322">
        <f t="shared" si="1"/>
        <v>0</v>
      </c>
      <c r="G34" s="321" t="s">
        <v>43</v>
      </c>
    </row>
    <row r="35" ht="15.6" customHeight="1" spans="1:7">
      <c r="A35" s="324" t="s">
        <v>59</v>
      </c>
      <c r="B35" s="351">
        <v>7</v>
      </c>
      <c r="C35" s="317"/>
      <c r="D35" s="350">
        <f t="shared" si="3"/>
        <v>-100</v>
      </c>
      <c r="E35" s="321">
        <v>20113</v>
      </c>
      <c r="F35" s="322">
        <f t="shared" si="1"/>
        <v>0</v>
      </c>
      <c r="G35" s="321" t="s">
        <v>66</v>
      </c>
    </row>
    <row r="36" ht="15.6" customHeight="1" spans="1:7">
      <c r="A36" s="323" t="s">
        <v>60</v>
      </c>
      <c r="B36" s="351">
        <v>101</v>
      </c>
      <c r="C36" s="317">
        <v>93</v>
      </c>
      <c r="D36" s="350">
        <f t="shared" si="3"/>
        <v>-7.92079207920792</v>
      </c>
      <c r="E36" s="321">
        <v>2011301</v>
      </c>
      <c r="F36" s="322">
        <f t="shared" si="1"/>
        <v>93</v>
      </c>
      <c r="G36" s="321" t="s">
        <v>43</v>
      </c>
    </row>
    <row r="37" ht="15.6" customHeight="1" spans="1:7">
      <c r="A37" s="352" t="s">
        <v>61</v>
      </c>
      <c r="B37" s="351">
        <v>1605</v>
      </c>
      <c r="C37" s="317">
        <v>1698</v>
      </c>
      <c r="D37" s="350">
        <f t="shared" si="3"/>
        <v>5.79439252336449</v>
      </c>
      <c r="E37" s="321">
        <v>2011399</v>
      </c>
      <c r="F37" s="322">
        <f t="shared" si="1"/>
        <v>1698</v>
      </c>
      <c r="G37" s="321" t="s">
        <v>67</v>
      </c>
    </row>
    <row r="38" ht="15.6" customHeight="1" spans="1:7">
      <c r="A38" s="324" t="s">
        <v>43</v>
      </c>
      <c r="B38" s="351">
        <v>440</v>
      </c>
      <c r="C38" s="317">
        <v>487</v>
      </c>
      <c r="D38" s="350">
        <f t="shared" si="3"/>
        <v>10.6818181818182</v>
      </c>
      <c r="E38" s="321">
        <v>20123</v>
      </c>
      <c r="F38" s="322">
        <f t="shared" si="1"/>
        <v>487</v>
      </c>
      <c r="G38" s="321" t="s">
        <v>68</v>
      </c>
    </row>
    <row r="39" ht="15.6" customHeight="1" spans="1:7">
      <c r="A39" s="317" t="s">
        <v>44</v>
      </c>
      <c r="B39" s="351">
        <v>205</v>
      </c>
      <c r="C39" s="317">
        <v>140</v>
      </c>
      <c r="D39" s="350">
        <f t="shared" si="3"/>
        <v>-31.7073170731707</v>
      </c>
      <c r="E39" s="321">
        <v>2012301</v>
      </c>
      <c r="F39" s="322">
        <f t="shared" si="1"/>
        <v>140</v>
      </c>
      <c r="G39" s="321" t="s">
        <v>43</v>
      </c>
    </row>
    <row r="40" ht="15.6" customHeight="1" spans="1:7">
      <c r="A40" s="317" t="s">
        <v>62</v>
      </c>
      <c r="B40" s="351">
        <v>10</v>
      </c>
      <c r="C40" s="317">
        <v>10</v>
      </c>
      <c r="D40" s="350">
        <f t="shared" si="3"/>
        <v>0</v>
      </c>
      <c r="E40" s="321">
        <v>2012399</v>
      </c>
      <c r="F40" s="322">
        <f t="shared" si="1"/>
        <v>10</v>
      </c>
      <c r="G40" s="321" t="s">
        <v>69</v>
      </c>
    </row>
    <row r="41" ht="15.6" customHeight="1" spans="1:7">
      <c r="A41" s="323" t="s">
        <v>70</v>
      </c>
      <c r="B41" s="351">
        <v>25</v>
      </c>
      <c r="C41" s="317">
        <v>25</v>
      </c>
      <c r="D41" s="350">
        <f t="shared" si="3"/>
        <v>0</v>
      </c>
      <c r="E41" s="321">
        <v>2012601</v>
      </c>
      <c r="F41" s="322">
        <f t="shared" si="1"/>
        <v>25</v>
      </c>
      <c r="G41" s="321" t="s">
        <v>43</v>
      </c>
    </row>
    <row r="42" ht="15.6" customHeight="1" spans="1:7">
      <c r="A42" s="324" t="s">
        <v>60</v>
      </c>
      <c r="B42" s="351">
        <v>925</v>
      </c>
      <c r="C42" s="317">
        <v>1036</v>
      </c>
      <c r="D42" s="350">
        <f t="shared" si="3"/>
        <v>12</v>
      </c>
      <c r="E42" s="321">
        <v>2012801</v>
      </c>
      <c r="F42" s="322">
        <f t="shared" si="1"/>
        <v>1036</v>
      </c>
      <c r="G42" s="321" t="s">
        <v>43</v>
      </c>
    </row>
    <row r="43" ht="15.6" customHeight="1" spans="1:7">
      <c r="A43" s="323" t="s">
        <v>71</v>
      </c>
      <c r="B43" s="351">
        <v>63</v>
      </c>
      <c r="C43" s="317"/>
      <c r="D43" s="350">
        <f t="shared" si="3"/>
        <v>-100</v>
      </c>
      <c r="E43" s="321">
        <v>20129</v>
      </c>
      <c r="F43" s="322">
        <f t="shared" si="1"/>
        <v>0</v>
      </c>
      <c r="G43" s="321" t="s">
        <v>72</v>
      </c>
    </row>
    <row r="44" ht="15.6" customHeight="1" spans="1:7">
      <c r="A44" s="323" t="s">
        <v>44</v>
      </c>
      <c r="B44" s="351">
        <v>63</v>
      </c>
      <c r="C44" s="317"/>
      <c r="D44" s="350">
        <f t="shared" si="3"/>
        <v>-100</v>
      </c>
      <c r="E44" s="321">
        <v>2012902</v>
      </c>
      <c r="F44" s="322">
        <f t="shared" si="1"/>
        <v>0</v>
      </c>
      <c r="G44" s="321" t="s">
        <v>44</v>
      </c>
    </row>
    <row r="45" ht="15.6" customHeight="1" spans="1:7">
      <c r="A45" s="324" t="s">
        <v>73</v>
      </c>
      <c r="B45" s="351">
        <v>233</v>
      </c>
      <c r="C45" s="317">
        <v>242</v>
      </c>
      <c r="D45" s="350">
        <f t="shared" si="3"/>
        <v>3.86266094420601</v>
      </c>
      <c r="E45" s="321">
        <v>2013299</v>
      </c>
      <c r="F45" s="322">
        <f t="shared" si="1"/>
        <v>242</v>
      </c>
      <c r="G45" s="321" t="s">
        <v>74</v>
      </c>
    </row>
    <row r="46" ht="15.6" customHeight="1" spans="1:7">
      <c r="A46" s="323" t="s">
        <v>43</v>
      </c>
      <c r="B46" s="353">
        <v>150</v>
      </c>
      <c r="C46" s="317">
        <v>164</v>
      </c>
      <c r="D46" s="350">
        <f t="shared" si="3"/>
        <v>9.33333333333333</v>
      </c>
      <c r="E46" s="321">
        <v>20133</v>
      </c>
      <c r="F46" s="322">
        <f t="shared" si="1"/>
        <v>164</v>
      </c>
      <c r="G46" s="321" t="s">
        <v>75</v>
      </c>
    </row>
    <row r="47" ht="15.6" customHeight="1" spans="1:7">
      <c r="A47" s="354" t="s">
        <v>76</v>
      </c>
      <c r="B47" s="351">
        <v>12</v>
      </c>
      <c r="C47" s="317">
        <v>5</v>
      </c>
      <c r="D47" s="350">
        <f t="shared" si="3"/>
        <v>-58.3333333333333</v>
      </c>
      <c r="E47" s="321">
        <v>2013350</v>
      </c>
      <c r="F47" s="322">
        <f t="shared" si="1"/>
        <v>5</v>
      </c>
      <c r="G47" s="321" t="s">
        <v>60</v>
      </c>
    </row>
    <row r="48" ht="15.6" customHeight="1" spans="1:7">
      <c r="A48" s="324" t="s">
        <v>70</v>
      </c>
      <c r="B48" s="351"/>
      <c r="C48" s="317">
        <v>5</v>
      </c>
      <c r="D48" s="350"/>
      <c r="E48" s="321">
        <v>2013401</v>
      </c>
      <c r="F48" s="322">
        <f t="shared" si="1"/>
        <v>5</v>
      </c>
      <c r="G48" s="321" t="s">
        <v>43</v>
      </c>
    </row>
    <row r="49" ht="15.6" customHeight="1" spans="1:7">
      <c r="A49" s="324" t="s">
        <v>60</v>
      </c>
      <c r="B49" s="351">
        <v>71</v>
      </c>
      <c r="C49" s="317">
        <v>68</v>
      </c>
      <c r="D49" s="350">
        <f t="shared" ref="D49:D53" si="4">(C49-B49)/B49*100</f>
        <v>-4.22535211267606</v>
      </c>
      <c r="E49" s="321">
        <v>2013402</v>
      </c>
      <c r="F49" s="322">
        <f t="shared" si="1"/>
        <v>68</v>
      </c>
      <c r="G49" s="321" t="s">
        <v>44</v>
      </c>
    </row>
    <row r="50" ht="15.6" customHeight="1" spans="1:7">
      <c r="A50" s="324" t="s">
        <v>63</v>
      </c>
      <c r="B50" s="351">
        <v>812</v>
      </c>
      <c r="C50" s="317">
        <v>921</v>
      </c>
      <c r="D50" s="350">
        <f t="shared" si="4"/>
        <v>13.423645320197</v>
      </c>
      <c r="E50" s="321">
        <v>2019999</v>
      </c>
      <c r="F50" s="322">
        <f t="shared" si="1"/>
        <v>921</v>
      </c>
      <c r="G50" s="321" t="s">
        <v>77</v>
      </c>
    </row>
    <row r="51" ht="15.6" customHeight="1" spans="1:7">
      <c r="A51" s="324" t="s">
        <v>43</v>
      </c>
      <c r="B51" s="351">
        <v>228</v>
      </c>
      <c r="C51" s="317">
        <v>381</v>
      </c>
      <c r="D51" s="350">
        <f t="shared" si="4"/>
        <v>67.1052631578947</v>
      </c>
      <c r="E51" s="321">
        <v>204</v>
      </c>
      <c r="F51" s="322">
        <f t="shared" si="1"/>
        <v>381</v>
      </c>
      <c r="G51" s="321" t="s">
        <v>78</v>
      </c>
    </row>
    <row r="52" ht="15.6" customHeight="1" spans="1:7">
      <c r="A52" s="323" t="s">
        <v>44</v>
      </c>
      <c r="B52" s="351">
        <v>47</v>
      </c>
      <c r="C52" s="317"/>
      <c r="D52" s="350">
        <f t="shared" si="4"/>
        <v>-100</v>
      </c>
      <c r="E52" s="321">
        <v>20402</v>
      </c>
      <c r="F52" s="322">
        <f t="shared" si="1"/>
        <v>0</v>
      </c>
      <c r="G52" s="321" t="s">
        <v>79</v>
      </c>
    </row>
    <row r="53" ht="15.6" customHeight="1" spans="1:7">
      <c r="A53" s="354" t="s">
        <v>60</v>
      </c>
      <c r="B53" s="351">
        <v>537</v>
      </c>
      <c r="C53" s="317">
        <v>522</v>
      </c>
      <c r="D53" s="350">
        <f t="shared" si="4"/>
        <v>-2.79329608938547</v>
      </c>
      <c r="E53" s="321">
        <v>20404</v>
      </c>
      <c r="F53" s="322">
        <f t="shared" si="1"/>
        <v>522</v>
      </c>
      <c r="G53" s="321" t="s">
        <v>80</v>
      </c>
    </row>
    <row r="54" ht="15.6" customHeight="1" spans="1:7">
      <c r="A54" s="324" t="s">
        <v>64</v>
      </c>
      <c r="B54" s="351"/>
      <c r="C54" s="329">
        <v>18</v>
      </c>
      <c r="D54" s="350"/>
      <c r="E54" s="321">
        <v>2040401</v>
      </c>
      <c r="F54" s="322">
        <f t="shared" si="1"/>
        <v>18</v>
      </c>
      <c r="G54" s="321" t="s">
        <v>43</v>
      </c>
    </row>
    <row r="55" ht="15.6" customHeight="1" spans="1:7">
      <c r="A55" s="355" t="s">
        <v>81</v>
      </c>
      <c r="B55" s="351">
        <v>1133</v>
      </c>
      <c r="C55" s="317">
        <v>1713</v>
      </c>
      <c r="D55" s="350">
        <f t="shared" ref="D55:D57" si="5">(C55-B55)/B55*100</f>
        <v>51.1915269196823</v>
      </c>
      <c r="E55" s="321">
        <v>2040402</v>
      </c>
      <c r="F55" s="322">
        <f t="shared" si="1"/>
        <v>1713</v>
      </c>
      <c r="G55" s="321" t="s">
        <v>44</v>
      </c>
    </row>
    <row r="56" ht="15.6" customHeight="1" spans="1:7">
      <c r="A56" s="323" t="s">
        <v>43</v>
      </c>
      <c r="B56" s="351">
        <v>678</v>
      </c>
      <c r="C56" s="317">
        <v>1683</v>
      </c>
      <c r="D56" s="350">
        <f t="shared" si="5"/>
        <v>148.230088495575</v>
      </c>
      <c r="E56" s="321">
        <v>2040403</v>
      </c>
      <c r="F56" s="322">
        <f t="shared" si="1"/>
        <v>1683</v>
      </c>
      <c r="G56" s="321" t="s">
        <v>45</v>
      </c>
    </row>
    <row r="57" ht="15.6" customHeight="1" spans="1:7">
      <c r="A57" s="323" t="s">
        <v>44</v>
      </c>
      <c r="B57" s="351">
        <v>455</v>
      </c>
      <c r="C57" s="317"/>
      <c r="D57" s="350">
        <f t="shared" si="5"/>
        <v>-100</v>
      </c>
      <c r="E57" s="321">
        <v>2040499</v>
      </c>
      <c r="F57" s="322">
        <f t="shared" si="1"/>
        <v>0</v>
      </c>
      <c r="G57" s="321" t="s">
        <v>82</v>
      </c>
    </row>
    <row r="58" ht="15.6" customHeight="1" spans="1:7">
      <c r="A58" s="323" t="s">
        <v>60</v>
      </c>
      <c r="B58" s="351"/>
      <c r="C58" s="317">
        <v>30</v>
      </c>
      <c r="D58" s="350"/>
      <c r="E58" s="321">
        <v>20406</v>
      </c>
      <c r="F58" s="322">
        <f t="shared" si="1"/>
        <v>30</v>
      </c>
      <c r="G58" s="321" t="s">
        <v>83</v>
      </c>
    </row>
    <row r="59" ht="15.6" customHeight="1" spans="1:7">
      <c r="A59" s="317" t="s">
        <v>66</v>
      </c>
      <c r="B59" s="351">
        <v>324</v>
      </c>
      <c r="C59" s="317">
        <v>243</v>
      </c>
      <c r="D59" s="350">
        <f t="shared" ref="D59:D69" si="6">(C59-B59)/B59*100</f>
        <v>-25</v>
      </c>
      <c r="E59" s="321">
        <v>2040602</v>
      </c>
      <c r="F59" s="322">
        <f t="shared" si="1"/>
        <v>243</v>
      </c>
      <c r="G59" s="321" t="s">
        <v>44</v>
      </c>
    </row>
    <row r="60" ht="15.6" customHeight="1" spans="1:7">
      <c r="A60" s="323" t="s">
        <v>43</v>
      </c>
      <c r="B60" s="351">
        <v>183</v>
      </c>
      <c r="C60" s="317">
        <v>160</v>
      </c>
      <c r="D60" s="350">
        <f t="shared" si="6"/>
        <v>-12.568306010929</v>
      </c>
      <c r="E60" s="321">
        <v>2040606</v>
      </c>
      <c r="F60" s="322">
        <f t="shared" si="1"/>
        <v>160</v>
      </c>
      <c r="G60" s="321" t="s">
        <v>84</v>
      </c>
    </row>
    <row r="61" ht="15.6" customHeight="1" spans="1:7">
      <c r="A61" s="323" t="s">
        <v>60</v>
      </c>
      <c r="B61" s="351">
        <v>62</v>
      </c>
      <c r="C61" s="317"/>
      <c r="D61" s="350">
        <f t="shared" si="6"/>
        <v>-100</v>
      </c>
      <c r="E61" s="321">
        <v>2050101</v>
      </c>
      <c r="F61" s="322">
        <f t="shared" si="1"/>
        <v>0</v>
      </c>
      <c r="G61" s="321" t="s">
        <v>43</v>
      </c>
    </row>
    <row r="62" ht="15.6" customHeight="1" spans="1:7">
      <c r="A62" s="324" t="s">
        <v>67</v>
      </c>
      <c r="B62" s="351">
        <v>79</v>
      </c>
      <c r="C62" s="317">
        <v>83</v>
      </c>
      <c r="D62" s="350">
        <f t="shared" si="6"/>
        <v>5.06329113924051</v>
      </c>
      <c r="E62" s="321">
        <v>2050102</v>
      </c>
      <c r="F62" s="322">
        <f t="shared" si="1"/>
        <v>83</v>
      </c>
      <c r="G62" s="321" t="s">
        <v>44</v>
      </c>
    </row>
    <row r="63" ht="15.6" customHeight="1" spans="1:7">
      <c r="A63" s="323" t="s">
        <v>68</v>
      </c>
      <c r="B63" s="351">
        <v>47</v>
      </c>
      <c r="C63" s="317">
        <v>70</v>
      </c>
      <c r="D63" s="350">
        <f t="shared" si="6"/>
        <v>48.936170212766</v>
      </c>
      <c r="E63" s="321">
        <v>2050701</v>
      </c>
      <c r="F63" s="322">
        <f t="shared" si="1"/>
        <v>70</v>
      </c>
      <c r="G63" s="321" t="s">
        <v>85</v>
      </c>
    </row>
    <row r="64" ht="15.6" customHeight="1" spans="1:7">
      <c r="A64" s="323" t="s">
        <v>43</v>
      </c>
      <c r="B64" s="351">
        <v>21</v>
      </c>
      <c r="C64" s="317">
        <v>70</v>
      </c>
      <c r="D64" s="350">
        <f t="shared" si="6"/>
        <v>233.333333333333</v>
      </c>
      <c r="E64" s="321">
        <v>20508</v>
      </c>
      <c r="F64" s="322">
        <f t="shared" si="1"/>
        <v>70</v>
      </c>
      <c r="G64" s="321" t="s">
        <v>86</v>
      </c>
    </row>
    <row r="65" ht="15.6" customHeight="1" spans="1:7">
      <c r="A65" s="323" t="s">
        <v>44</v>
      </c>
      <c r="B65" s="351">
        <v>5</v>
      </c>
      <c r="C65" s="317"/>
      <c r="D65" s="350">
        <f t="shared" si="6"/>
        <v>-100</v>
      </c>
      <c r="E65" s="321">
        <v>2050801</v>
      </c>
      <c r="F65" s="322">
        <f t="shared" si="1"/>
        <v>0</v>
      </c>
      <c r="G65" s="321" t="s">
        <v>87</v>
      </c>
    </row>
    <row r="66" ht="15.6" customHeight="1" spans="1:7">
      <c r="A66" s="324" t="s">
        <v>88</v>
      </c>
      <c r="B66" s="351">
        <v>16</v>
      </c>
      <c r="C66" s="317"/>
      <c r="D66" s="350">
        <f t="shared" si="6"/>
        <v>-100</v>
      </c>
      <c r="E66" s="321">
        <v>20599</v>
      </c>
      <c r="F66" s="322">
        <f t="shared" si="1"/>
        <v>0</v>
      </c>
      <c r="G66" s="321" t="s">
        <v>89</v>
      </c>
    </row>
    <row r="67" ht="15.6" customHeight="1" spans="1:7">
      <c r="A67" s="317" t="s">
        <v>69</v>
      </c>
      <c r="B67" s="351">
        <v>5</v>
      </c>
      <c r="C67" s="317"/>
      <c r="D67" s="350">
        <f t="shared" si="6"/>
        <v>-100</v>
      </c>
      <c r="E67" s="321">
        <v>20601</v>
      </c>
      <c r="F67" s="322">
        <f t="shared" si="1"/>
        <v>0</v>
      </c>
      <c r="G67" s="321" t="s">
        <v>90</v>
      </c>
    </row>
    <row r="68" ht="15.6" customHeight="1" spans="1:7">
      <c r="A68" s="324" t="s">
        <v>91</v>
      </c>
      <c r="B68" s="351">
        <v>144</v>
      </c>
      <c r="C68" s="317">
        <v>149</v>
      </c>
      <c r="D68" s="350">
        <f t="shared" si="6"/>
        <v>3.47222222222222</v>
      </c>
      <c r="E68" s="321">
        <v>207</v>
      </c>
      <c r="F68" s="322">
        <f t="shared" si="1"/>
        <v>149</v>
      </c>
      <c r="G68" s="321" t="s">
        <v>92</v>
      </c>
    </row>
    <row r="69" ht="15.6" customHeight="1" spans="1:7">
      <c r="A69" s="324" t="s">
        <v>43</v>
      </c>
      <c r="B69" s="351">
        <v>144</v>
      </c>
      <c r="C69" s="317">
        <v>45</v>
      </c>
      <c r="D69" s="350">
        <f t="shared" si="6"/>
        <v>-68.75</v>
      </c>
      <c r="E69" s="321">
        <v>20701</v>
      </c>
      <c r="F69" s="322">
        <f t="shared" ref="F69:F132" si="7">SUM(C69)</f>
        <v>45</v>
      </c>
      <c r="G69" s="321" t="s">
        <v>93</v>
      </c>
    </row>
    <row r="70" ht="15.6" customHeight="1" spans="1:7">
      <c r="A70" s="324" t="s">
        <v>44</v>
      </c>
      <c r="B70" s="351"/>
      <c r="C70" s="317">
        <v>104</v>
      </c>
      <c r="D70" s="350"/>
      <c r="E70" s="321">
        <v>2070101</v>
      </c>
      <c r="F70" s="322">
        <f t="shared" si="7"/>
        <v>104</v>
      </c>
      <c r="G70" s="321" t="s">
        <v>43</v>
      </c>
    </row>
    <row r="71" ht="15.6" customHeight="1" spans="1:7">
      <c r="A71" s="324" t="s">
        <v>94</v>
      </c>
      <c r="B71" s="351">
        <v>68</v>
      </c>
      <c r="C71" s="317">
        <v>29</v>
      </c>
      <c r="D71" s="350">
        <f t="shared" ref="D71:D76" si="8">(C71-B71)/B71*100</f>
        <v>-57.3529411764706</v>
      </c>
      <c r="E71" s="321">
        <v>2070111</v>
      </c>
      <c r="F71" s="322">
        <f t="shared" si="7"/>
        <v>29</v>
      </c>
      <c r="G71" s="321" t="s">
        <v>95</v>
      </c>
    </row>
    <row r="72" ht="15.6" customHeight="1" spans="1:7">
      <c r="A72" s="324" t="s">
        <v>43</v>
      </c>
      <c r="B72" s="351">
        <v>47</v>
      </c>
      <c r="C72" s="317">
        <v>29</v>
      </c>
      <c r="D72" s="350">
        <f t="shared" si="8"/>
        <v>-38.2978723404255</v>
      </c>
      <c r="E72" s="321">
        <v>2070112</v>
      </c>
      <c r="F72" s="322">
        <f t="shared" si="7"/>
        <v>29</v>
      </c>
      <c r="G72" s="321" t="s">
        <v>96</v>
      </c>
    </row>
    <row r="73" ht="15.6" customHeight="1" spans="1:7">
      <c r="A73" s="324" t="s">
        <v>44</v>
      </c>
      <c r="B73" s="351">
        <v>21</v>
      </c>
      <c r="C73" s="317"/>
      <c r="D73" s="350">
        <f t="shared" si="8"/>
        <v>-100</v>
      </c>
      <c r="E73" s="321">
        <v>2070199</v>
      </c>
      <c r="F73" s="322">
        <f t="shared" si="7"/>
        <v>0</v>
      </c>
      <c r="G73" s="321" t="s">
        <v>97</v>
      </c>
    </row>
    <row r="74" ht="15.6" customHeight="1" spans="1:7">
      <c r="A74" s="324" t="s">
        <v>72</v>
      </c>
      <c r="B74" s="351">
        <v>59</v>
      </c>
      <c r="C74" s="317">
        <v>53</v>
      </c>
      <c r="D74" s="350">
        <f t="shared" si="8"/>
        <v>-10.1694915254237</v>
      </c>
      <c r="E74" s="321">
        <v>20708</v>
      </c>
      <c r="F74" s="322">
        <f t="shared" si="7"/>
        <v>53</v>
      </c>
      <c r="G74" s="321" t="s">
        <v>98</v>
      </c>
    </row>
    <row r="75" ht="15.6" customHeight="1" spans="1:7">
      <c r="A75" s="324" t="s">
        <v>43</v>
      </c>
      <c r="B75" s="351">
        <v>45</v>
      </c>
      <c r="C75" s="317">
        <v>49</v>
      </c>
      <c r="D75" s="350">
        <f t="shared" si="8"/>
        <v>8.88888888888889</v>
      </c>
      <c r="E75" s="321">
        <v>2070805</v>
      </c>
      <c r="F75" s="322">
        <f t="shared" si="7"/>
        <v>49</v>
      </c>
      <c r="G75" s="321" t="s">
        <v>99</v>
      </c>
    </row>
    <row r="76" ht="15.6" customHeight="1" spans="1:7">
      <c r="A76" s="324" t="s">
        <v>44</v>
      </c>
      <c r="B76" s="351">
        <v>14</v>
      </c>
      <c r="C76" s="317"/>
      <c r="D76" s="350">
        <f t="shared" si="8"/>
        <v>-100</v>
      </c>
      <c r="E76" s="321">
        <v>20799</v>
      </c>
      <c r="F76" s="322">
        <f t="shared" si="7"/>
        <v>0</v>
      </c>
      <c r="G76" s="321" t="s">
        <v>100</v>
      </c>
    </row>
    <row r="77" ht="15.6" customHeight="1" spans="1:7">
      <c r="A77" s="324" t="s">
        <v>60</v>
      </c>
      <c r="B77" s="351"/>
      <c r="C77" s="317">
        <v>4</v>
      </c>
      <c r="D77" s="350"/>
      <c r="E77" s="321">
        <v>20801</v>
      </c>
      <c r="F77" s="322">
        <f t="shared" si="7"/>
        <v>4</v>
      </c>
      <c r="G77" s="321" t="s">
        <v>101</v>
      </c>
    </row>
    <row r="78" ht="15.6" customHeight="1" spans="1:7">
      <c r="A78" s="324" t="s">
        <v>102</v>
      </c>
      <c r="B78" s="351">
        <v>1121</v>
      </c>
      <c r="C78" s="317">
        <v>1083</v>
      </c>
      <c r="D78" s="350">
        <f t="shared" ref="D78:D94" si="9">(C78-B78)/B78*100</f>
        <v>-3.38983050847458</v>
      </c>
      <c r="E78" s="321">
        <v>2080105</v>
      </c>
      <c r="F78" s="322">
        <f t="shared" si="7"/>
        <v>1083</v>
      </c>
      <c r="G78" s="321" t="s">
        <v>103</v>
      </c>
    </row>
    <row r="79" ht="15.6" customHeight="1" spans="1:7">
      <c r="A79" s="324" t="s">
        <v>43</v>
      </c>
      <c r="B79" s="351">
        <v>523</v>
      </c>
      <c r="C79" s="317">
        <v>729</v>
      </c>
      <c r="D79" s="350">
        <f t="shared" si="9"/>
        <v>39.3881453154876</v>
      </c>
      <c r="E79" s="321">
        <v>2080109</v>
      </c>
      <c r="F79" s="322">
        <f t="shared" si="7"/>
        <v>729</v>
      </c>
      <c r="G79" s="321" t="s">
        <v>104</v>
      </c>
    </row>
    <row r="80" ht="15.6" customHeight="1" spans="1:7">
      <c r="A80" s="323" t="s">
        <v>44</v>
      </c>
      <c r="B80" s="351">
        <v>412</v>
      </c>
      <c r="C80" s="317">
        <v>200</v>
      </c>
      <c r="D80" s="350">
        <f t="shared" si="9"/>
        <v>-51.4563106796116</v>
      </c>
      <c r="E80" s="321">
        <v>2080111</v>
      </c>
      <c r="F80" s="322">
        <f t="shared" si="7"/>
        <v>200</v>
      </c>
      <c r="G80" s="321" t="s">
        <v>105</v>
      </c>
    </row>
    <row r="81" ht="15.6" customHeight="1" spans="1:7">
      <c r="A81" s="324" t="s">
        <v>60</v>
      </c>
      <c r="B81" s="351">
        <v>186</v>
      </c>
      <c r="C81" s="317">
        <v>154</v>
      </c>
      <c r="D81" s="350">
        <f t="shared" si="9"/>
        <v>-17.2043010752688</v>
      </c>
      <c r="E81" s="321">
        <v>20802</v>
      </c>
      <c r="F81" s="322">
        <f t="shared" si="7"/>
        <v>154</v>
      </c>
      <c r="G81" s="321" t="s">
        <v>106</v>
      </c>
    </row>
    <row r="82" ht="15.6" customHeight="1" spans="1:7">
      <c r="A82" s="324" t="s">
        <v>107</v>
      </c>
      <c r="B82" s="351">
        <v>1407</v>
      </c>
      <c r="C82" s="317">
        <v>225</v>
      </c>
      <c r="D82" s="350">
        <f t="shared" si="9"/>
        <v>-84.0085287846482</v>
      </c>
      <c r="E82" s="321">
        <v>2080299</v>
      </c>
      <c r="F82" s="322">
        <f t="shared" si="7"/>
        <v>225</v>
      </c>
      <c r="G82" s="321" t="s">
        <v>108</v>
      </c>
    </row>
    <row r="83" ht="15.6" customHeight="1" spans="1:7">
      <c r="A83" s="323" t="s">
        <v>43</v>
      </c>
      <c r="B83" s="351">
        <v>156</v>
      </c>
      <c r="C83" s="317">
        <v>148</v>
      </c>
      <c r="D83" s="350">
        <f t="shared" si="9"/>
        <v>-5.12820512820513</v>
      </c>
      <c r="E83" s="321">
        <v>20805</v>
      </c>
      <c r="F83" s="322">
        <f t="shared" si="7"/>
        <v>148</v>
      </c>
      <c r="G83" s="321" t="s">
        <v>109</v>
      </c>
    </row>
    <row r="84" ht="15.6" customHeight="1" spans="1:7">
      <c r="A84" s="323" t="s">
        <v>44</v>
      </c>
      <c r="B84" s="351">
        <v>70</v>
      </c>
      <c r="C84" s="317"/>
      <c r="D84" s="350">
        <f t="shared" si="9"/>
        <v>-100</v>
      </c>
      <c r="E84" s="321">
        <v>2080501</v>
      </c>
      <c r="F84" s="322">
        <f t="shared" si="7"/>
        <v>0</v>
      </c>
      <c r="G84" s="321" t="s">
        <v>110</v>
      </c>
    </row>
    <row r="85" ht="15.6" customHeight="1" spans="1:7">
      <c r="A85" s="323" t="s">
        <v>60</v>
      </c>
      <c r="B85" s="351">
        <v>16</v>
      </c>
      <c r="C85" s="317">
        <v>22</v>
      </c>
      <c r="D85" s="350">
        <f t="shared" si="9"/>
        <v>37.5</v>
      </c>
      <c r="E85" s="321">
        <v>2080505</v>
      </c>
      <c r="F85" s="322">
        <f t="shared" si="7"/>
        <v>22</v>
      </c>
      <c r="G85" s="321" t="s">
        <v>111</v>
      </c>
    </row>
    <row r="86" ht="15.6" customHeight="1" spans="1:7">
      <c r="A86" s="324" t="s">
        <v>74</v>
      </c>
      <c r="B86" s="351">
        <v>1165</v>
      </c>
      <c r="C86" s="317">
        <v>55</v>
      </c>
      <c r="D86" s="350">
        <f t="shared" si="9"/>
        <v>-95.2789699570815</v>
      </c>
      <c r="E86" s="321">
        <v>2080507</v>
      </c>
      <c r="F86" s="322">
        <f t="shared" si="7"/>
        <v>55</v>
      </c>
      <c r="G86" s="321" t="s">
        <v>112</v>
      </c>
    </row>
    <row r="87" ht="15.6" customHeight="1" spans="1:7">
      <c r="A87" s="324" t="s">
        <v>75</v>
      </c>
      <c r="B87" s="351">
        <v>183</v>
      </c>
      <c r="C87" s="317">
        <v>180</v>
      </c>
      <c r="D87" s="350">
        <f t="shared" si="9"/>
        <v>-1.63934426229508</v>
      </c>
      <c r="E87" s="321">
        <v>2080599</v>
      </c>
      <c r="F87" s="322">
        <f t="shared" si="7"/>
        <v>180</v>
      </c>
      <c r="G87" s="321" t="s">
        <v>113</v>
      </c>
    </row>
    <row r="88" ht="15.6" customHeight="1" spans="1:7">
      <c r="A88" s="317" t="s">
        <v>43</v>
      </c>
      <c r="B88" s="351">
        <v>106</v>
      </c>
      <c r="C88" s="317">
        <v>158</v>
      </c>
      <c r="D88" s="350">
        <f t="shared" si="9"/>
        <v>49.0566037735849</v>
      </c>
      <c r="E88" s="321">
        <v>20806</v>
      </c>
      <c r="F88" s="322">
        <f t="shared" si="7"/>
        <v>158</v>
      </c>
      <c r="G88" s="321" t="s">
        <v>114</v>
      </c>
    </row>
    <row r="89" ht="15.6" customHeight="1" spans="1:7">
      <c r="A89" s="323" t="s">
        <v>44</v>
      </c>
      <c r="B89" s="351">
        <v>29</v>
      </c>
      <c r="C89" s="317">
        <v>22</v>
      </c>
      <c r="D89" s="350">
        <f t="shared" si="9"/>
        <v>-24.1379310344828</v>
      </c>
      <c r="E89" s="321">
        <v>2080699</v>
      </c>
      <c r="F89" s="322">
        <f t="shared" si="7"/>
        <v>22</v>
      </c>
      <c r="G89" s="321" t="s">
        <v>115</v>
      </c>
    </row>
    <row r="90" ht="15.6" customHeight="1" spans="1:7">
      <c r="A90" s="323" t="s">
        <v>60</v>
      </c>
      <c r="B90" s="351">
        <v>48</v>
      </c>
      <c r="C90" s="317"/>
      <c r="D90" s="350">
        <f t="shared" si="9"/>
        <v>-100</v>
      </c>
      <c r="E90" s="321">
        <v>2080799</v>
      </c>
      <c r="F90" s="322">
        <f t="shared" si="7"/>
        <v>0</v>
      </c>
      <c r="G90" s="321" t="s">
        <v>116</v>
      </c>
    </row>
    <row r="91" ht="15.6" customHeight="1" spans="1:7">
      <c r="A91" s="324" t="s">
        <v>117</v>
      </c>
      <c r="B91" s="351">
        <v>102</v>
      </c>
      <c r="C91" s="317">
        <v>119</v>
      </c>
      <c r="D91" s="350">
        <f t="shared" si="9"/>
        <v>16.6666666666667</v>
      </c>
      <c r="E91" s="321">
        <v>2080801</v>
      </c>
      <c r="F91" s="322">
        <f t="shared" si="7"/>
        <v>119</v>
      </c>
      <c r="G91" s="321" t="s">
        <v>118</v>
      </c>
    </row>
    <row r="92" ht="15.6" customHeight="1" spans="1:7">
      <c r="A92" s="324" t="s">
        <v>43</v>
      </c>
      <c r="B92" s="351">
        <v>74</v>
      </c>
      <c r="C92" s="317">
        <v>119</v>
      </c>
      <c r="D92" s="350">
        <f t="shared" si="9"/>
        <v>60.8108108108108</v>
      </c>
      <c r="E92" s="321">
        <v>2080899</v>
      </c>
      <c r="F92" s="322">
        <f t="shared" si="7"/>
        <v>119</v>
      </c>
      <c r="G92" s="321" t="s">
        <v>119</v>
      </c>
    </row>
    <row r="93" ht="15.6" customHeight="1" spans="1:7">
      <c r="A93" s="323" t="s">
        <v>44</v>
      </c>
      <c r="B93" s="351">
        <v>28</v>
      </c>
      <c r="C93" s="317"/>
      <c r="D93" s="350">
        <f t="shared" si="9"/>
        <v>-100</v>
      </c>
      <c r="E93" s="321">
        <v>20809</v>
      </c>
      <c r="F93" s="322">
        <f t="shared" si="7"/>
        <v>0</v>
      </c>
      <c r="G93" s="321" t="s">
        <v>120</v>
      </c>
    </row>
    <row r="94" ht="15.6" customHeight="1" spans="1:7">
      <c r="A94" s="324" t="s">
        <v>121</v>
      </c>
      <c r="B94" s="351">
        <v>106</v>
      </c>
      <c r="C94" s="285">
        <v>109</v>
      </c>
      <c r="D94" s="350">
        <f t="shared" si="9"/>
        <v>2.83018867924528</v>
      </c>
      <c r="E94" s="321">
        <v>2081601</v>
      </c>
      <c r="F94" s="322">
        <f t="shared" si="7"/>
        <v>109</v>
      </c>
      <c r="G94" s="321" t="s">
        <v>43</v>
      </c>
    </row>
    <row r="95" ht="15.6" customHeight="1" spans="1:7">
      <c r="A95" s="324" t="s">
        <v>43</v>
      </c>
      <c r="B95" s="351"/>
      <c r="C95" s="286">
        <v>109</v>
      </c>
      <c r="D95" s="350"/>
      <c r="E95" s="321">
        <v>2081602</v>
      </c>
      <c r="F95" s="322">
        <f t="shared" si="7"/>
        <v>109</v>
      </c>
      <c r="G95" s="321" t="s">
        <v>44</v>
      </c>
    </row>
    <row r="96" ht="15.6" customHeight="1" spans="1:7">
      <c r="A96" s="323" t="s">
        <v>122</v>
      </c>
      <c r="B96" s="351">
        <v>106</v>
      </c>
      <c r="C96" s="286"/>
      <c r="D96" s="350">
        <f t="shared" ref="D96:D105" si="10">(C96-B96)/B96*100</f>
        <v>-100</v>
      </c>
      <c r="E96" s="321">
        <v>2082502</v>
      </c>
      <c r="F96" s="322">
        <f t="shared" si="7"/>
        <v>0</v>
      </c>
      <c r="G96" s="321" t="s">
        <v>123</v>
      </c>
    </row>
    <row r="97" ht="15.6" customHeight="1" spans="1:7">
      <c r="A97" s="323" t="s">
        <v>124</v>
      </c>
      <c r="B97" s="351">
        <v>3005</v>
      </c>
      <c r="C97" s="285">
        <v>3011</v>
      </c>
      <c r="D97" s="350">
        <f t="shared" si="10"/>
        <v>0.199667221297837</v>
      </c>
      <c r="E97" s="321">
        <v>20828</v>
      </c>
      <c r="F97" s="322">
        <f t="shared" si="7"/>
        <v>3011</v>
      </c>
      <c r="G97" s="321" t="s">
        <v>125</v>
      </c>
    </row>
    <row r="98" ht="15.6" customHeight="1" spans="1:7">
      <c r="A98" s="323" t="s">
        <v>43</v>
      </c>
      <c r="B98" s="351">
        <v>1479</v>
      </c>
      <c r="C98" s="317">
        <v>1372</v>
      </c>
      <c r="D98" s="350">
        <f t="shared" si="10"/>
        <v>-7.23461798512508</v>
      </c>
      <c r="E98" s="321">
        <v>2082801</v>
      </c>
      <c r="F98" s="322">
        <f t="shared" si="7"/>
        <v>1372</v>
      </c>
      <c r="G98" s="321" t="s">
        <v>43</v>
      </c>
    </row>
    <row r="99" ht="15.6" customHeight="1" spans="1:7">
      <c r="A99" s="323" t="s">
        <v>44</v>
      </c>
      <c r="B99" s="351">
        <v>355</v>
      </c>
      <c r="C99" s="317">
        <v>836</v>
      </c>
      <c r="D99" s="350">
        <f t="shared" si="10"/>
        <v>135.492957746479</v>
      </c>
      <c r="E99" s="321">
        <v>2082850</v>
      </c>
      <c r="F99" s="322">
        <f t="shared" si="7"/>
        <v>836</v>
      </c>
      <c r="G99" s="321" t="s">
        <v>60</v>
      </c>
    </row>
    <row r="100" ht="15.6" customHeight="1" spans="1:7">
      <c r="A100" s="323" t="s">
        <v>126</v>
      </c>
      <c r="B100" s="351">
        <v>280</v>
      </c>
      <c r="C100" s="329">
        <v>1</v>
      </c>
      <c r="D100" s="350">
        <f t="shared" si="10"/>
        <v>-99.6428571428571</v>
      </c>
      <c r="E100" s="321">
        <v>210</v>
      </c>
      <c r="F100" s="322">
        <f t="shared" si="7"/>
        <v>1</v>
      </c>
      <c r="G100" s="321" t="s">
        <v>127</v>
      </c>
    </row>
    <row r="101" ht="15.6" customHeight="1" spans="1:7">
      <c r="A101" s="323" t="s">
        <v>128</v>
      </c>
      <c r="B101" s="351">
        <v>41</v>
      </c>
      <c r="C101" s="317"/>
      <c r="D101" s="350">
        <f t="shared" si="10"/>
        <v>-100</v>
      </c>
      <c r="E101" s="321">
        <v>21001</v>
      </c>
      <c r="F101" s="322">
        <f t="shared" si="7"/>
        <v>0</v>
      </c>
      <c r="G101" s="321" t="s">
        <v>129</v>
      </c>
    </row>
    <row r="102" ht="15.6" customHeight="1" spans="1:7">
      <c r="A102" s="323" t="s">
        <v>60</v>
      </c>
      <c r="B102" s="351">
        <v>689</v>
      </c>
      <c r="C102" s="317">
        <v>802</v>
      </c>
      <c r="D102" s="350">
        <f t="shared" si="10"/>
        <v>16.4005805515239</v>
      </c>
      <c r="E102" s="321">
        <v>2100399</v>
      </c>
      <c r="F102" s="322">
        <f t="shared" si="7"/>
        <v>802</v>
      </c>
      <c r="G102" s="321" t="s">
        <v>130</v>
      </c>
    </row>
    <row r="103" ht="15.6" customHeight="1" spans="1:7">
      <c r="A103" s="323" t="s">
        <v>131</v>
      </c>
      <c r="B103" s="351">
        <v>161</v>
      </c>
      <c r="C103" s="317"/>
      <c r="D103" s="350">
        <f t="shared" si="10"/>
        <v>-100</v>
      </c>
      <c r="E103" s="321">
        <v>21004</v>
      </c>
      <c r="F103" s="322">
        <f t="shared" si="7"/>
        <v>0</v>
      </c>
      <c r="G103" s="321" t="s">
        <v>132</v>
      </c>
    </row>
    <row r="104" ht="15.6" customHeight="1" spans="1:7">
      <c r="A104" s="323" t="s">
        <v>133</v>
      </c>
      <c r="B104" s="351">
        <v>42111</v>
      </c>
      <c r="C104" s="317">
        <v>38630</v>
      </c>
      <c r="D104" s="350">
        <f t="shared" si="10"/>
        <v>-8.26624872361141</v>
      </c>
      <c r="E104" s="321">
        <v>2100401</v>
      </c>
      <c r="F104" s="322">
        <f t="shared" si="7"/>
        <v>38630</v>
      </c>
      <c r="G104" s="321" t="s">
        <v>134</v>
      </c>
    </row>
    <row r="105" ht="15.6" customHeight="1" spans="1:7">
      <c r="A105" s="324" t="s">
        <v>77</v>
      </c>
      <c r="B105" s="351">
        <v>42111</v>
      </c>
      <c r="C105" s="317">
        <v>38630</v>
      </c>
      <c r="D105" s="350">
        <f t="shared" si="10"/>
        <v>-8.26624872361141</v>
      </c>
      <c r="E105" s="321">
        <v>2100403</v>
      </c>
      <c r="F105" s="322">
        <f t="shared" si="7"/>
        <v>38630</v>
      </c>
      <c r="G105" s="321" t="s">
        <v>135</v>
      </c>
    </row>
    <row r="106" ht="15.6" customHeight="1" spans="1:7">
      <c r="A106" s="317" t="s">
        <v>136</v>
      </c>
      <c r="B106" s="351"/>
      <c r="C106" s="317"/>
      <c r="D106" s="350"/>
      <c r="E106" s="321">
        <v>2100408</v>
      </c>
      <c r="F106" s="322">
        <f t="shared" si="7"/>
        <v>0</v>
      </c>
      <c r="G106" s="321" t="s">
        <v>137</v>
      </c>
    </row>
    <row r="107" ht="15.6" customHeight="1" spans="1:7">
      <c r="A107" s="317" t="s">
        <v>138</v>
      </c>
      <c r="B107" s="351"/>
      <c r="C107" s="317"/>
      <c r="D107" s="350"/>
      <c r="E107" s="321">
        <v>2100601</v>
      </c>
      <c r="F107" s="322">
        <f t="shared" si="7"/>
        <v>0</v>
      </c>
      <c r="G107" s="321" t="s">
        <v>139</v>
      </c>
    </row>
    <row r="108" ht="15.6" customHeight="1" spans="1:7">
      <c r="A108" s="317" t="s">
        <v>78</v>
      </c>
      <c r="B108" s="351">
        <v>12475</v>
      </c>
      <c r="C108" s="317">
        <v>9562</v>
      </c>
      <c r="D108" s="350">
        <f t="shared" ref="D108:D112" si="11">(C108-B108)/B108*100</f>
        <v>-23.3507014028056</v>
      </c>
      <c r="E108" s="321">
        <v>21013</v>
      </c>
      <c r="F108" s="322">
        <f t="shared" si="7"/>
        <v>9562</v>
      </c>
      <c r="G108" s="321" t="s">
        <v>140</v>
      </c>
    </row>
    <row r="109" ht="15.6" customHeight="1" spans="1:7">
      <c r="A109" s="324" t="s">
        <v>79</v>
      </c>
      <c r="B109" s="351">
        <v>9244</v>
      </c>
      <c r="C109" s="317">
        <v>6668</v>
      </c>
      <c r="D109" s="350">
        <f t="shared" si="11"/>
        <v>-27.8667243617482</v>
      </c>
      <c r="E109" s="321">
        <v>21014</v>
      </c>
      <c r="F109" s="322">
        <f t="shared" si="7"/>
        <v>6668</v>
      </c>
      <c r="G109" s="321" t="s">
        <v>141</v>
      </c>
    </row>
    <row r="110" ht="15.6" customHeight="1" spans="1:7">
      <c r="A110" s="324" t="s">
        <v>43</v>
      </c>
      <c r="B110" s="351">
        <v>5913</v>
      </c>
      <c r="C110" s="317">
        <v>3643</v>
      </c>
      <c r="D110" s="350">
        <f t="shared" si="11"/>
        <v>-38.3899881616777</v>
      </c>
      <c r="E110" s="321">
        <v>2101401</v>
      </c>
      <c r="F110" s="322">
        <f t="shared" si="7"/>
        <v>3643</v>
      </c>
      <c r="G110" s="321" t="s">
        <v>142</v>
      </c>
    </row>
    <row r="111" ht="15.6" customHeight="1" spans="1:7">
      <c r="A111" s="324" t="s">
        <v>44</v>
      </c>
      <c r="B111" s="351">
        <v>1440</v>
      </c>
      <c r="C111" s="317">
        <v>853</v>
      </c>
      <c r="D111" s="350">
        <f t="shared" si="11"/>
        <v>-40.7638888888889</v>
      </c>
      <c r="E111" s="321">
        <v>211</v>
      </c>
      <c r="F111" s="322">
        <f t="shared" si="7"/>
        <v>853</v>
      </c>
      <c r="G111" s="321" t="s">
        <v>143</v>
      </c>
    </row>
    <row r="112" ht="15.6" customHeight="1" spans="1:7">
      <c r="A112" s="324" t="s">
        <v>45</v>
      </c>
      <c r="B112" s="351">
        <v>161</v>
      </c>
      <c r="C112" s="317">
        <v>225</v>
      </c>
      <c r="D112" s="350">
        <f t="shared" si="11"/>
        <v>39.7515527950311</v>
      </c>
      <c r="E112" s="321">
        <v>21101</v>
      </c>
      <c r="F112" s="322">
        <f t="shared" si="7"/>
        <v>225</v>
      </c>
      <c r="G112" s="321" t="s">
        <v>144</v>
      </c>
    </row>
    <row r="113" ht="15.6" customHeight="1" spans="1:7">
      <c r="A113" s="324" t="s">
        <v>70</v>
      </c>
      <c r="B113" s="351"/>
      <c r="C113" s="317">
        <v>100</v>
      </c>
      <c r="D113" s="350"/>
      <c r="E113" s="321">
        <v>2110101</v>
      </c>
      <c r="F113" s="322">
        <f t="shared" si="7"/>
        <v>100</v>
      </c>
      <c r="G113" s="321" t="s">
        <v>43</v>
      </c>
    </row>
    <row r="114" ht="15.6" customHeight="1" spans="1:7">
      <c r="A114" s="324" t="s">
        <v>145</v>
      </c>
      <c r="B114" s="351">
        <v>70</v>
      </c>
      <c r="C114" s="329">
        <v>1739</v>
      </c>
      <c r="D114" s="350">
        <f t="shared" ref="D114:D126" si="12">(C114-B114)/B114*100</f>
        <v>2384.28571428571</v>
      </c>
      <c r="E114" s="321">
        <v>21102</v>
      </c>
      <c r="F114" s="322">
        <f t="shared" si="7"/>
        <v>1739</v>
      </c>
      <c r="G114" s="321" t="s">
        <v>146</v>
      </c>
    </row>
    <row r="115" ht="15.6" customHeight="1" spans="1:7">
      <c r="A115" s="324" t="s">
        <v>147</v>
      </c>
      <c r="B115" s="351">
        <v>1660</v>
      </c>
      <c r="C115" s="317">
        <v>108</v>
      </c>
      <c r="D115" s="350">
        <f t="shared" si="12"/>
        <v>-93.4939759036145</v>
      </c>
      <c r="E115" s="321">
        <v>2120104</v>
      </c>
      <c r="F115" s="322">
        <f t="shared" si="7"/>
        <v>108</v>
      </c>
      <c r="G115" s="321" t="s">
        <v>148</v>
      </c>
    </row>
    <row r="116" ht="15.6" customHeight="1" spans="1:7">
      <c r="A116" s="352" t="s">
        <v>80</v>
      </c>
      <c r="B116" s="351">
        <v>1281</v>
      </c>
      <c r="C116" s="317">
        <v>1107</v>
      </c>
      <c r="D116" s="350">
        <f t="shared" si="12"/>
        <v>-13.5831381733021</v>
      </c>
      <c r="E116" s="321">
        <v>21299</v>
      </c>
      <c r="F116" s="322">
        <f t="shared" si="7"/>
        <v>1107</v>
      </c>
      <c r="G116" s="321" t="s">
        <v>149</v>
      </c>
    </row>
    <row r="117" ht="15.6" customHeight="1" spans="1:7">
      <c r="A117" s="323" t="s">
        <v>43</v>
      </c>
      <c r="B117" s="351">
        <v>940</v>
      </c>
      <c r="C117" s="317">
        <v>1015</v>
      </c>
      <c r="D117" s="350">
        <f t="shared" si="12"/>
        <v>7.97872340425532</v>
      </c>
      <c r="E117" s="321">
        <v>213</v>
      </c>
      <c r="F117" s="322">
        <f t="shared" si="7"/>
        <v>1015</v>
      </c>
      <c r="G117" s="321" t="s">
        <v>150</v>
      </c>
    </row>
    <row r="118" ht="15.6" customHeight="1" spans="1:7">
      <c r="A118" s="323" t="s">
        <v>44</v>
      </c>
      <c r="B118" s="351">
        <v>253</v>
      </c>
      <c r="C118" s="317"/>
      <c r="D118" s="350">
        <f t="shared" si="12"/>
        <v>-100</v>
      </c>
      <c r="E118" s="321">
        <v>21301</v>
      </c>
      <c r="F118" s="322">
        <f t="shared" si="7"/>
        <v>0</v>
      </c>
      <c r="G118" s="321" t="s">
        <v>151</v>
      </c>
    </row>
    <row r="119" ht="15.6" customHeight="1" spans="1:7">
      <c r="A119" s="324" t="s">
        <v>45</v>
      </c>
      <c r="B119" s="351">
        <v>88</v>
      </c>
      <c r="C119" s="317">
        <v>92</v>
      </c>
      <c r="D119" s="350">
        <f t="shared" si="12"/>
        <v>4.54545454545455</v>
      </c>
      <c r="E119" s="321">
        <v>2130101</v>
      </c>
      <c r="F119" s="322">
        <f t="shared" si="7"/>
        <v>92</v>
      </c>
      <c r="G119" s="321" t="s">
        <v>152</v>
      </c>
    </row>
    <row r="120" ht="15.6" customHeight="1" spans="1:7">
      <c r="A120" s="317" t="s">
        <v>153</v>
      </c>
      <c r="B120" s="351">
        <v>1320</v>
      </c>
      <c r="C120" s="317">
        <v>1037</v>
      </c>
      <c r="D120" s="350">
        <f t="shared" si="12"/>
        <v>-21.4393939393939</v>
      </c>
      <c r="E120" s="321">
        <v>21302</v>
      </c>
      <c r="F120" s="322">
        <f t="shared" si="7"/>
        <v>1037</v>
      </c>
      <c r="G120" s="321" t="s">
        <v>154</v>
      </c>
    </row>
    <row r="121" ht="15.6" customHeight="1" spans="1:7">
      <c r="A121" s="323" t="s">
        <v>43</v>
      </c>
      <c r="B121" s="351">
        <v>704</v>
      </c>
      <c r="C121" s="317">
        <v>971</v>
      </c>
      <c r="D121" s="350">
        <f t="shared" si="12"/>
        <v>37.9261363636364</v>
      </c>
      <c r="E121" s="321">
        <v>2130201</v>
      </c>
      <c r="F121" s="322">
        <f t="shared" si="7"/>
        <v>971</v>
      </c>
      <c r="G121" s="321" t="s">
        <v>152</v>
      </c>
    </row>
    <row r="122" ht="15.6" customHeight="1" spans="1:7">
      <c r="A122" s="323" t="s">
        <v>44</v>
      </c>
      <c r="B122" s="351">
        <v>550</v>
      </c>
      <c r="C122" s="317"/>
      <c r="D122" s="350">
        <f t="shared" si="12"/>
        <v>-100</v>
      </c>
      <c r="E122" s="321">
        <v>2130204</v>
      </c>
      <c r="F122" s="322">
        <f t="shared" si="7"/>
        <v>0</v>
      </c>
      <c r="G122" s="321" t="s">
        <v>155</v>
      </c>
    </row>
    <row r="123" ht="15.6" customHeight="1" spans="1:7">
      <c r="A123" s="323" t="s">
        <v>45</v>
      </c>
      <c r="B123" s="351">
        <v>66</v>
      </c>
      <c r="C123" s="317">
        <v>66</v>
      </c>
      <c r="D123" s="350">
        <f t="shared" si="12"/>
        <v>0</v>
      </c>
      <c r="E123" s="321">
        <v>2130213</v>
      </c>
      <c r="F123" s="322">
        <f t="shared" si="7"/>
        <v>66</v>
      </c>
      <c r="G123" s="321" t="s">
        <v>156</v>
      </c>
    </row>
    <row r="124" ht="15.6" customHeight="1" spans="1:7">
      <c r="A124" s="323" t="s">
        <v>83</v>
      </c>
      <c r="B124" s="351">
        <v>630</v>
      </c>
      <c r="C124" s="317">
        <v>750</v>
      </c>
      <c r="D124" s="350">
        <f t="shared" si="12"/>
        <v>19.047619047619</v>
      </c>
      <c r="E124" s="321">
        <v>2130399</v>
      </c>
      <c r="F124" s="322">
        <f t="shared" si="7"/>
        <v>750</v>
      </c>
      <c r="G124" s="321" t="s">
        <v>157</v>
      </c>
    </row>
    <row r="125" ht="15.6" customHeight="1" spans="1:7">
      <c r="A125" s="324" t="s">
        <v>43</v>
      </c>
      <c r="B125" s="351">
        <v>298</v>
      </c>
      <c r="C125" s="317">
        <v>445</v>
      </c>
      <c r="D125" s="350">
        <f t="shared" si="12"/>
        <v>49.3288590604027</v>
      </c>
      <c r="E125" s="321">
        <v>21305</v>
      </c>
      <c r="F125" s="322">
        <f t="shared" si="7"/>
        <v>445</v>
      </c>
      <c r="G125" s="321" t="s">
        <v>158</v>
      </c>
    </row>
    <row r="126" ht="15.6" customHeight="1" spans="1:7">
      <c r="A126" s="324" t="s">
        <v>44</v>
      </c>
      <c r="B126" s="351">
        <v>132</v>
      </c>
      <c r="C126" s="317"/>
      <c r="D126" s="350">
        <f t="shared" si="12"/>
        <v>-100</v>
      </c>
      <c r="E126" s="321">
        <v>2130501</v>
      </c>
      <c r="F126" s="322">
        <f t="shared" si="7"/>
        <v>0</v>
      </c>
      <c r="G126" s="321" t="s">
        <v>152</v>
      </c>
    </row>
    <row r="127" ht="15.6" customHeight="1" spans="1:7">
      <c r="A127" s="317" t="s">
        <v>159</v>
      </c>
      <c r="B127" s="351"/>
      <c r="C127" s="317">
        <v>38</v>
      </c>
      <c r="D127" s="350"/>
      <c r="E127" s="321">
        <v>2130505</v>
      </c>
      <c r="F127" s="322">
        <f t="shared" si="7"/>
        <v>38</v>
      </c>
      <c r="G127" s="321" t="s">
        <v>160</v>
      </c>
    </row>
    <row r="128" ht="15.6" customHeight="1" spans="1:7">
      <c r="A128" s="323" t="s">
        <v>84</v>
      </c>
      <c r="B128" s="351">
        <v>24</v>
      </c>
      <c r="C128" s="317">
        <v>25</v>
      </c>
      <c r="D128" s="350">
        <f t="shared" ref="D128:D145" si="13">(C128-B128)/B128*100</f>
        <v>4.16666666666667</v>
      </c>
      <c r="E128" s="321">
        <v>2130550</v>
      </c>
      <c r="F128" s="322">
        <f t="shared" si="7"/>
        <v>25</v>
      </c>
      <c r="G128" s="321" t="s">
        <v>161</v>
      </c>
    </row>
    <row r="129" ht="15.6" customHeight="1" spans="1:7">
      <c r="A129" s="352" t="s">
        <v>162</v>
      </c>
      <c r="B129" s="351">
        <v>2</v>
      </c>
      <c r="C129" s="317"/>
      <c r="D129" s="350">
        <f t="shared" si="13"/>
        <v>-100</v>
      </c>
      <c r="E129" s="321">
        <v>2130599</v>
      </c>
      <c r="F129" s="322">
        <f t="shared" si="7"/>
        <v>0</v>
      </c>
      <c r="G129" s="321" t="s">
        <v>163</v>
      </c>
    </row>
    <row r="130" ht="15.6" customHeight="1" spans="1:7">
      <c r="A130" s="324" t="s">
        <v>164</v>
      </c>
      <c r="B130" s="351">
        <v>20</v>
      </c>
      <c r="C130" s="317">
        <v>20</v>
      </c>
      <c r="D130" s="350">
        <f t="shared" si="13"/>
        <v>0</v>
      </c>
      <c r="E130" s="321">
        <v>2130699</v>
      </c>
      <c r="F130" s="322">
        <f t="shared" si="7"/>
        <v>20</v>
      </c>
      <c r="G130" s="321" t="s">
        <v>165</v>
      </c>
    </row>
    <row r="131" ht="15.6" customHeight="1" spans="1:7">
      <c r="A131" s="324" t="s">
        <v>60</v>
      </c>
      <c r="B131" s="351">
        <v>144</v>
      </c>
      <c r="C131" s="317">
        <v>139</v>
      </c>
      <c r="D131" s="350">
        <f t="shared" si="13"/>
        <v>-3.47222222222222</v>
      </c>
      <c r="E131" s="321">
        <v>2139999</v>
      </c>
      <c r="F131" s="322">
        <f t="shared" si="7"/>
        <v>139</v>
      </c>
      <c r="G131" s="321" t="s">
        <v>166</v>
      </c>
    </row>
    <row r="132" ht="15.6" customHeight="1" spans="1:7">
      <c r="A132" s="323" t="s">
        <v>167</v>
      </c>
      <c r="B132" s="351">
        <v>10</v>
      </c>
      <c r="C132" s="329">
        <v>83</v>
      </c>
      <c r="D132" s="350">
        <f t="shared" si="13"/>
        <v>730</v>
      </c>
      <c r="E132" s="321">
        <v>214</v>
      </c>
      <c r="F132" s="322">
        <f t="shared" si="7"/>
        <v>83</v>
      </c>
      <c r="G132" s="321" t="s">
        <v>168</v>
      </c>
    </row>
    <row r="133" ht="15.6" customHeight="1" spans="1:7">
      <c r="A133" s="317" t="s">
        <v>169</v>
      </c>
      <c r="B133" s="351">
        <v>58791</v>
      </c>
      <c r="C133" s="317">
        <v>69793</v>
      </c>
      <c r="D133" s="350">
        <f t="shared" si="13"/>
        <v>18.7137487030328</v>
      </c>
      <c r="E133" s="321">
        <v>2220199</v>
      </c>
      <c r="F133" s="322">
        <f t="shared" ref="F133:F139" si="14">SUM(C133)</f>
        <v>69793</v>
      </c>
      <c r="G133" s="321" t="s">
        <v>170</v>
      </c>
    </row>
    <row r="134" ht="15.6" customHeight="1" spans="1:7">
      <c r="A134" s="324" t="s">
        <v>171</v>
      </c>
      <c r="B134" s="351">
        <v>201</v>
      </c>
      <c r="C134" s="317">
        <v>218</v>
      </c>
      <c r="D134" s="350">
        <f t="shared" si="13"/>
        <v>8.45771144278607</v>
      </c>
      <c r="E134" s="321">
        <v>224</v>
      </c>
      <c r="F134" s="322">
        <f t="shared" si="14"/>
        <v>218</v>
      </c>
      <c r="G134" s="321" t="s">
        <v>172</v>
      </c>
    </row>
    <row r="135" ht="15.6" customHeight="1" spans="1:7">
      <c r="A135" s="323" t="s">
        <v>43</v>
      </c>
      <c r="B135" s="351">
        <v>65</v>
      </c>
      <c r="C135" s="317">
        <v>218</v>
      </c>
      <c r="D135" s="350">
        <f t="shared" si="13"/>
        <v>235.384615384615</v>
      </c>
      <c r="E135" s="321">
        <v>22401</v>
      </c>
      <c r="F135" s="322">
        <f t="shared" si="14"/>
        <v>218</v>
      </c>
      <c r="G135" s="321" t="s">
        <v>173</v>
      </c>
    </row>
    <row r="136" ht="15.6" customHeight="1" spans="1:7">
      <c r="A136" s="323" t="s">
        <v>44</v>
      </c>
      <c r="B136" s="351">
        <v>12</v>
      </c>
      <c r="C136" s="317"/>
      <c r="D136" s="350">
        <f t="shared" si="13"/>
        <v>-100</v>
      </c>
      <c r="E136" s="321">
        <v>2240106</v>
      </c>
      <c r="F136" s="322">
        <f t="shared" si="14"/>
        <v>0</v>
      </c>
      <c r="G136" s="321" t="s">
        <v>174</v>
      </c>
    </row>
    <row r="137" ht="15.6" customHeight="1" spans="1:7">
      <c r="A137" s="354" t="s">
        <v>175</v>
      </c>
      <c r="B137" s="351">
        <v>124</v>
      </c>
      <c r="C137" s="317"/>
      <c r="D137" s="350">
        <f t="shared" si="13"/>
        <v>-100</v>
      </c>
      <c r="E137" s="321">
        <v>229</v>
      </c>
      <c r="F137" s="322">
        <f t="shared" si="14"/>
        <v>0</v>
      </c>
      <c r="G137" s="321" t="s">
        <v>176</v>
      </c>
    </row>
    <row r="138" ht="15.6" customHeight="1" spans="1:7">
      <c r="A138" s="323" t="s">
        <v>177</v>
      </c>
      <c r="B138" s="351">
        <v>55752</v>
      </c>
      <c r="C138" s="317">
        <v>64153</v>
      </c>
      <c r="D138" s="350">
        <f t="shared" si="13"/>
        <v>15.0685177213374</v>
      </c>
      <c r="E138" s="321">
        <v>22902</v>
      </c>
      <c r="F138" s="322">
        <f t="shared" si="14"/>
        <v>64153</v>
      </c>
      <c r="G138" s="321" t="s">
        <v>178</v>
      </c>
    </row>
    <row r="139" ht="15.6" customHeight="1" spans="1:7">
      <c r="A139" s="323" t="s">
        <v>179</v>
      </c>
      <c r="B139" s="351">
        <v>1515</v>
      </c>
      <c r="C139" s="329">
        <v>1789</v>
      </c>
      <c r="D139" s="350">
        <f t="shared" si="13"/>
        <v>18.0858085808581</v>
      </c>
      <c r="E139" s="321">
        <v>22999</v>
      </c>
      <c r="F139" s="322">
        <f t="shared" si="14"/>
        <v>1789</v>
      </c>
      <c r="G139" s="321" t="s">
        <v>180</v>
      </c>
    </row>
    <row r="140" ht="15.6" customHeight="1" spans="1:6">
      <c r="A140" s="323" t="s">
        <v>181</v>
      </c>
      <c r="B140" s="357">
        <v>34035</v>
      </c>
      <c r="C140" s="329">
        <v>41262</v>
      </c>
      <c r="D140" s="350">
        <f t="shared" si="13"/>
        <v>21.2340237990304</v>
      </c>
      <c r="F140" s="358"/>
    </row>
    <row r="141" ht="15.6" customHeight="1" spans="1:6">
      <c r="A141" s="324" t="s">
        <v>182</v>
      </c>
      <c r="B141" s="357">
        <v>13897</v>
      </c>
      <c r="C141" s="317">
        <v>13691</v>
      </c>
      <c r="D141" s="350">
        <f t="shared" si="13"/>
        <v>-1.48233431675901</v>
      </c>
      <c r="F141" s="358"/>
    </row>
    <row r="142" spans="1:4">
      <c r="A142" s="359" t="s">
        <v>183</v>
      </c>
      <c r="B142" s="360">
        <v>6009</v>
      </c>
      <c r="C142" s="329">
        <v>6531</v>
      </c>
      <c r="D142" s="350">
        <f t="shared" si="13"/>
        <v>8.68696954568148</v>
      </c>
    </row>
    <row r="143" spans="1:4">
      <c r="A143" s="361" t="s">
        <v>184</v>
      </c>
      <c r="B143" s="360">
        <v>296</v>
      </c>
      <c r="C143" s="329">
        <v>880</v>
      </c>
      <c r="D143" s="350">
        <f t="shared" si="13"/>
        <v>197.297297297297</v>
      </c>
    </row>
    <row r="144" spans="1:4">
      <c r="A144" s="361" t="s">
        <v>185</v>
      </c>
      <c r="B144" s="362">
        <v>1357</v>
      </c>
      <c r="C144" s="317">
        <v>1226</v>
      </c>
      <c r="D144" s="350">
        <f t="shared" si="13"/>
        <v>-9.65364775239499</v>
      </c>
    </row>
    <row r="145" spans="1:4">
      <c r="A145" s="361" t="s">
        <v>186</v>
      </c>
      <c r="B145" s="360">
        <v>1357</v>
      </c>
      <c r="C145" s="329">
        <v>1176</v>
      </c>
      <c r="D145" s="350">
        <f t="shared" si="13"/>
        <v>-13.3382461311717</v>
      </c>
    </row>
    <row r="146" spans="1:4">
      <c r="A146" s="359" t="s">
        <v>187</v>
      </c>
      <c r="B146" s="360"/>
      <c r="C146" s="317">
        <v>50</v>
      </c>
      <c r="D146" s="350"/>
    </row>
    <row r="147" spans="1:4">
      <c r="A147" s="265" t="s">
        <v>188</v>
      </c>
      <c r="B147" s="360">
        <v>82</v>
      </c>
      <c r="C147" s="317">
        <v>99</v>
      </c>
      <c r="D147" s="350">
        <f t="shared" ref="D147:D153" si="15">(C147-B147)/B147*100</f>
        <v>20.7317073170732</v>
      </c>
    </row>
    <row r="148" spans="1:4">
      <c r="A148" s="359" t="s">
        <v>189</v>
      </c>
      <c r="B148" s="360">
        <v>82</v>
      </c>
      <c r="C148" s="317">
        <v>99</v>
      </c>
      <c r="D148" s="350">
        <f t="shared" si="15"/>
        <v>20.7317073170732</v>
      </c>
    </row>
    <row r="149" spans="1:4">
      <c r="A149" s="361" t="s">
        <v>190</v>
      </c>
      <c r="B149" s="360">
        <v>226</v>
      </c>
      <c r="C149" s="317">
        <v>247</v>
      </c>
      <c r="D149" s="350">
        <f t="shared" si="15"/>
        <v>9.29203539823009</v>
      </c>
    </row>
    <row r="150" spans="1:4">
      <c r="A150" s="361" t="s">
        <v>85</v>
      </c>
      <c r="B150" s="360">
        <v>226</v>
      </c>
      <c r="C150" s="329">
        <v>247</v>
      </c>
      <c r="D150" s="350">
        <f t="shared" si="15"/>
        <v>9.29203539823009</v>
      </c>
    </row>
    <row r="151" spans="1:4">
      <c r="A151" s="359" t="s">
        <v>86</v>
      </c>
      <c r="B151" s="360">
        <v>613</v>
      </c>
      <c r="C151" s="317">
        <v>540</v>
      </c>
      <c r="D151" s="350">
        <f t="shared" si="15"/>
        <v>-11.9086460032626</v>
      </c>
    </row>
    <row r="152" spans="1:4">
      <c r="A152" s="359" t="s">
        <v>87</v>
      </c>
      <c r="B152" s="360">
        <v>324</v>
      </c>
      <c r="C152" s="317">
        <v>321</v>
      </c>
      <c r="D152" s="350">
        <f t="shared" si="15"/>
        <v>-0.925925925925926</v>
      </c>
    </row>
    <row r="153" spans="1:4">
      <c r="A153" s="361" t="s">
        <v>191</v>
      </c>
      <c r="B153" s="360">
        <v>289</v>
      </c>
      <c r="C153" s="317">
        <v>219</v>
      </c>
      <c r="D153" s="350">
        <f t="shared" si="15"/>
        <v>-24.2214532871972</v>
      </c>
    </row>
    <row r="154" spans="1:4">
      <c r="A154" s="361" t="s">
        <v>192</v>
      </c>
      <c r="B154" s="360"/>
      <c r="C154" s="317">
        <v>2748</v>
      </c>
      <c r="D154" s="350"/>
    </row>
    <row r="155" spans="1:4">
      <c r="A155" s="361" t="s">
        <v>193</v>
      </c>
      <c r="B155" s="360"/>
      <c r="C155" s="317">
        <v>2748</v>
      </c>
      <c r="D155" s="350"/>
    </row>
    <row r="156" spans="1:4">
      <c r="A156" s="361" t="s">
        <v>89</v>
      </c>
      <c r="B156" s="360">
        <v>560</v>
      </c>
      <c r="C156" s="317">
        <v>562</v>
      </c>
      <c r="D156" s="350">
        <f t="shared" ref="D156:D161" si="16">(C156-B156)/B156*100</f>
        <v>0.357142857142857</v>
      </c>
    </row>
    <row r="157" spans="1:4">
      <c r="A157" s="265" t="s">
        <v>194</v>
      </c>
      <c r="B157" s="360">
        <v>372</v>
      </c>
      <c r="C157" s="317">
        <v>576</v>
      </c>
      <c r="D157" s="350">
        <f t="shared" si="16"/>
        <v>54.8387096774194</v>
      </c>
    </row>
    <row r="158" spans="1:4">
      <c r="A158" s="359" t="s">
        <v>90</v>
      </c>
      <c r="B158" s="360">
        <v>292</v>
      </c>
      <c r="C158" s="317">
        <v>490</v>
      </c>
      <c r="D158" s="350">
        <f t="shared" si="16"/>
        <v>67.8082191780822</v>
      </c>
    </row>
    <row r="159" spans="1:4">
      <c r="A159" s="361" t="s">
        <v>43</v>
      </c>
      <c r="B159" s="360">
        <v>197</v>
      </c>
      <c r="C159" s="317">
        <v>351</v>
      </c>
      <c r="D159" s="350">
        <f t="shared" si="16"/>
        <v>78.1725888324873</v>
      </c>
    </row>
    <row r="160" spans="1:4">
      <c r="A160" s="361" t="s">
        <v>44</v>
      </c>
      <c r="B160" s="360">
        <v>87</v>
      </c>
      <c r="C160" s="317">
        <v>24</v>
      </c>
      <c r="D160" s="350">
        <f t="shared" si="16"/>
        <v>-72.4137931034483</v>
      </c>
    </row>
    <row r="161" spans="1:4">
      <c r="A161" s="361" t="s">
        <v>45</v>
      </c>
      <c r="B161" s="360">
        <v>8</v>
      </c>
      <c r="C161" s="317">
        <v>110</v>
      </c>
      <c r="D161" s="350">
        <f t="shared" si="16"/>
        <v>1275</v>
      </c>
    </row>
    <row r="162" spans="1:4">
      <c r="A162" s="359" t="s">
        <v>195</v>
      </c>
      <c r="B162" s="360"/>
      <c r="C162" s="317">
        <v>5</v>
      </c>
      <c r="D162" s="350"/>
    </row>
    <row r="163" spans="1:4">
      <c r="A163" s="359" t="s">
        <v>196</v>
      </c>
      <c r="B163" s="360"/>
      <c r="C163" s="317">
        <v>10</v>
      </c>
      <c r="D163" s="350"/>
    </row>
    <row r="164" spans="1:4">
      <c r="A164" s="359" t="s">
        <v>197</v>
      </c>
      <c r="B164" s="360"/>
      <c r="C164" s="317">
        <v>10</v>
      </c>
      <c r="D164" s="350"/>
    </row>
    <row r="165" spans="1:4">
      <c r="A165" s="359" t="s">
        <v>198</v>
      </c>
      <c r="B165" s="360">
        <v>4</v>
      </c>
      <c r="C165" s="317"/>
      <c r="D165" s="350">
        <f t="shared" ref="D165:D179" si="17">(C165-B165)/B165*100</f>
        <v>-100</v>
      </c>
    </row>
    <row r="166" spans="1:4">
      <c r="A166" s="361" t="s">
        <v>199</v>
      </c>
      <c r="B166" s="360">
        <v>4</v>
      </c>
      <c r="C166" s="317"/>
      <c r="D166" s="350">
        <f t="shared" si="17"/>
        <v>-100</v>
      </c>
    </row>
    <row r="167" spans="1:4">
      <c r="A167" s="361" t="s">
        <v>200</v>
      </c>
      <c r="B167" s="360">
        <v>76</v>
      </c>
      <c r="C167" s="317">
        <v>76</v>
      </c>
      <c r="D167" s="350">
        <f t="shared" si="17"/>
        <v>0</v>
      </c>
    </row>
    <row r="168" spans="1:4">
      <c r="A168" s="361" t="s">
        <v>201</v>
      </c>
      <c r="B168" s="360">
        <v>64</v>
      </c>
      <c r="C168" s="317">
        <v>64</v>
      </c>
      <c r="D168" s="350">
        <f t="shared" si="17"/>
        <v>0</v>
      </c>
    </row>
    <row r="169" spans="1:4">
      <c r="A169" s="359" t="s">
        <v>202</v>
      </c>
      <c r="B169" s="360">
        <v>12</v>
      </c>
      <c r="C169" s="317">
        <v>12</v>
      </c>
      <c r="D169" s="350">
        <f t="shared" si="17"/>
        <v>0</v>
      </c>
    </row>
    <row r="170" spans="1:4">
      <c r="A170" s="265" t="s">
        <v>92</v>
      </c>
      <c r="B170" s="360">
        <v>1555</v>
      </c>
      <c r="C170" s="317">
        <v>1743</v>
      </c>
      <c r="D170" s="350">
        <f t="shared" si="17"/>
        <v>12.0900321543408</v>
      </c>
    </row>
    <row r="171" spans="1:4">
      <c r="A171" s="265" t="s">
        <v>93</v>
      </c>
      <c r="B171" s="360">
        <v>1042</v>
      </c>
      <c r="C171" s="317">
        <v>1219</v>
      </c>
      <c r="D171" s="350">
        <f t="shared" si="17"/>
        <v>16.9865642994242</v>
      </c>
    </row>
    <row r="172" spans="1:4">
      <c r="A172" s="265" t="s">
        <v>43</v>
      </c>
      <c r="B172" s="360">
        <v>124</v>
      </c>
      <c r="C172" s="317">
        <v>380</v>
      </c>
      <c r="D172" s="350">
        <f t="shared" si="17"/>
        <v>206.451612903226</v>
      </c>
    </row>
    <row r="173" spans="1:4">
      <c r="A173" s="265" t="s">
        <v>203</v>
      </c>
      <c r="B173" s="360">
        <v>133</v>
      </c>
      <c r="C173" s="329">
        <v>231</v>
      </c>
      <c r="D173" s="350">
        <f t="shared" si="17"/>
        <v>73.6842105263158</v>
      </c>
    </row>
    <row r="174" spans="1:4">
      <c r="A174" s="265" t="s">
        <v>204</v>
      </c>
      <c r="B174" s="360">
        <v>104</v>
      </c>
      <c r="C174" s="317">
        <v>102</v>
      </c>
      <c r="D174" s="350">
        <f t="shared" si="17"/>
        <v>-1.92307692307692</v>
      </c>
    </row>
    <row r="175" spans="1:4">
      <c r="A175" s="265" t="s">
        <v>205</v>
      </c>
      <c r="B175" s="360">
        <v>10</v>
      </c>
      <c r="C175" s="317">
        <v>151</v>
      </c>
      <c r="D175" s="350">
        <f t="shared" si="17"/>
        <v>1410</v>
      </c>
    </row>
    <row r="176" spans="1:4">
      <c r="A176" s="265" t="s">
        <v>95</v>
      </c>
      <c r="B176" s="360">
        <v>58</v>
      </c>
      <c r="C176" s="317">
        <v>9</v>
      </c>
      <c r="D176" s="350">
        <f t="shared" si="17"/>
        <v>-84.4827586206897</v>
      </c>
    </row>
    <row r="177" spans="1:4">
      <c r="A177" s="265" t="s">
        <v>96</v>
      </c>
      <c r="B177" s="360">
        <v>182</v>
      </c>
      <c r="C177" s="317">
        <v>190</v>
      </c>
      <c r="D177" s="350">
        <f t="shared" si="17"/>
        <v>4.3956043956044</v>
      </c>
    </row>
    <row r="178" spans="1:4">
      <c r="A178" s="265" t="s">
        <v>97</v>
      </c>
      <c r="B178" s="360">
        <v>431</v>
      </c>
      <c r="C178" s="329">
        <v>156</v>
      </c>
      <c r="D178" s="350">
        <f t="shared" si="17"/>
        <v>-63.8051044083527</v>
      </c>
    </row>
    <row r="179" spans="1:4">
      <c r="A179" s="265" t="s">
        <v>206</v>
      </c>
      <c r="B179" s="360">
        <v>70</v>
      </c>
      <c r="C179" s="317">
        <v>69</v>
      </c>
      <c r="D179" s="350">
        <f t="shared" si="17"/>
        <v>-1.42857142857143</v>
      </c>
    </row>
    <row r="180" spans="1:4">
      <c r="A180" s="265" t="s">
        <v>207</v>
      </c>
      <c r="B180" s="360"/>
      <c r="C180" s="317">
        <v>5</v>
      </c>
      <c r="D180" s="350"/>
    </row>
    <row r="181" spans="1:4">
      <c r="A181" s="265" t="s">
        <v>208</v>
      </c>
      <c r="B181" s="360">
        <v>70</v>
      </c>
      <c r="C181" s="317">
        <v>64</v>
      </c>
      <c r="D181" s="350">
        <f t="shared" ref="D181:D183" si="18">(C181-B181)/B181*100</f>
        <v>-8.57142857142857</v>
      </c>
    </row>
    <row r="182" spans="1:4">
      <c r="A182" s="265" t="s">
        <v>209</v>
      </c>
      <c r="B182" s="360">
        <v>42</v>
      </c>
      <c r="C182" s="317">
        <v>50</v>
      </c>
      <c r="D182" s="350">
        <f t="shared" si="18"/>
        <v>19.047619047619</v>
      </c>
    </row>
    <row r="183" spans="1:4">
      <c r="A183" s="265" t="s">
        <v>210</v>
      </c>
      <c r="B183" s="360">
        <v>42</v>
      </c>
      <c r="C183" s="317">
        <v>50</v>
      </c>
      <c r="D183" s="350">
        <f t="shared" si="18"/>
        <v>19.047619047619</v>
      </c>
    </row>
    <row r="184" spans="1:4">
      <c r="A184" s="265" t="s">
        <v>211</v>
      </c>
      <c r="B184" s="360"/>
      <c r="C184" s="317">
        <v>35</v>
      </c>
      <c r="D184" s="350"/>
    </row>
    <row r="185" spans="1:4">
      <c r="A185" s="265" t="s">
        <v>212</v>
      </c>
      <c r="B185" s="360"/>
      <c r="C185" s="317">
        <v>35</v>
      </c>
      <c r="D185" s="350"/>
    </row>
    <row r="186" spans="1:4">
      <c r="A186" s="265" t="s">
        <v>98</v>
      </c>
      <c r="B186" s="360">
        <v>359</v>
      </c>
      <c r="C186" s="317">
        <v>368</v>
      </c>
      <c r="D186" s="350">
        <f t="shared" ref="D186:D202" si="19">(C186-B186)/B186*100</f>
        <v>2.50696378830084</v>
      </c>
    </row>
    <row r="187" spans="1:4">
      <c r="A187" s="265" t="s">
        <v>99</v>
      </c>
      <c r="B187" s="360">
        <v>359</v>
      </c>
      <c r="C187" s="317">
        <v>368</v>
      </c>
      <c r="D187" s="350">
        <f t="shared" si="19"/>
        <v>2.50696378830084</v>
      </c>
    </row>
    <row r="188" spans="1:4">
      <c r="A188" s="265" t="s">
        <v>213</v>
      </c>
      <c r="B188" s="360">
        <v>42</v>
      </c>
      <c r="C188" s="317">
        <v>2</v>
      </c>
      <c r="D188" s="350">
        <f t="shared" si="19"/>
        <v>-95.2380952380952</v>
      </c>
    </row>
    <row r="189" ht="13.5" spans="1:4">
      <c r="A189" s="265" t="s">
        <v>214</v>
      </c>
      <c r="B189" s="329">
        <v>42</v>
      </c>
      <c r="C189" s="317">
        <v>2</v>
      </c>
      <c r="D189" s="350">
        <f t="shared" si="19"/>
        <v>-95.2380952380952</v>
      </c>
    </row>
    <row r="190" spans="1:4">
      <c r="A190" s="265" t="s">
        <v>215</v>
      </c>
      <c r="B190" s="360">
        <v>66478</v>
      </c>
      <c r="C190" s="317">
        <v>67866</v>
      </c>
      <c r="D190" s="350">
        <f t="shared" si="19"/>
        <v>2.08790878185264</v>
      </c>
    </row>
    <row r="191" spans="1:4">
      <c r="A191" s="265" t="s">
        <v>101</v>
      </c>
      <c r="B191" s="360">
        <v>842</v>
      </c>
      <c r="C191" s="317">
        <v>350</v>
      </c>
      <c r="D191" s="350">
        <f t="shared" si="19"/>
        <v>-58.4323040380047</v>
      </c>
    </row>
    <row r="192" spans="1:4">
      <c r="A192" s="265" t="s">
        <v>43</v>
      </c>
      <c r="B192" s="360">
        <v>34</v>
      </c>
      <c r="C192" s="317"/>
      <c r="D192" s="350">
        <f t="shared" si="19"/>
        <v>-100</v>
      </c>
    </row>
    <row r="193" spans="1:4">
      <c r="A193" s="265" t="s">
        <v>103</v>
      </c>
      <c r="B193" s="360">
        <v>81</v>
      </c>
      <c r="C193" s="317"/>
      <c r="D193" s="350">
        <f t="shared" si="19"/>
        <v>-100</v>
      </c>
    </row>
    <row r="194" spans="1:4">
      <c r="A194" s="265" t="s">
        <v>104</v>
      </c>
      <c r="B194" s="360">
        <v>721</v>
      </c>
      <c r="C194" s="317">
        <v>350</v>
      </c>
      <c r="D194" s="350">
        <f t="shared" si="19"/>
        <v>-51.4563106796116</v>
      </c>
    </row>
    <row r="195" spans="1:4">
      <c r="A195" s="265" t="s">
        <v>105</v>
      </c>
      <c r="B195" s="360">
        <v>4</v>
      </c>
      <c r="C195" s="317"/>
      <c r="D195" s="350">
        <f t="shared" si="19"/>
        <v>-100</v>
      </c>
    </row>
    <row r="196" spans="1:4">
      <c r="A196" s="265" t="s">
        <v>216</v>
      </c>
      <c r="B196" s="360">
        <v>2</v>
      </c>
      <c r="C196" s="317"/>
      <c r="D196" s="350">
        <f t="shared" si="19"/>
        <v>-100</v>
      </c>
    </row>
    <row r="197" spans="1:4">
      <c r="A197" s="265" t="s">
        <v>106</v>
      </c>
      <c r="B197" s="360">
        <v>277</v>
      </c>
      <c r="C197" s="317">
        <v>449</v>
      </c>
      <c r="D197" s="350">
        <f t="shared" si="19"/>
        <v>62.0938628158845</v>
      </c>
    </row>
    <row r="198" spans="1:4">
      <c r="A198" s="265" t="s">
        <v>43</v>
      </c>
      <c r="B198" s="360">
        <v>101</v>
      </c>
      <c r="C198" s="317">
        <v>151</v>
      </c>
      <c r="D198" s="350">
        <f t="shared" si="19"/>
        <v>49.5049504950495</v>
      </c>
    </row>
    <row r="199" spans="1:4">
      <c r="A199" s="265" t="s">
        <v>108</v>
      </c>
      <c r="B199" s="360">
        <v>176</v>
      </c>
      <c r="C199" s="317">
        <v>298</v>
      </c>
      <c r="D199" s="350">
        <f t="shared" si="19"/>
        <v>69.3181818181818</v>
      </c>
    </row>
    <row r="200" spans="1:4">
      <c r="A200" s="265" t="s">
        <v>217</v>
      </c>
      <c r="B200" s="360">
        <v>34016</v>
      </c>
      <c r="C200" s="317">
        <v>33491</v>
      </c>
      <c r="D200" s="350">
        <f t="shared" si="19"/>
        <v>-1.54339134524929</v>
      </c>
    </row>
    <row r="201" spans="1:4">
      <c r="A201" s="265" t="s">
        <v>218</v>
      </c>
      <c r="B201" s="360">
        <v>696</v>
      </c>
      <c r="C201" s="317">
        <v>551</v>
      </c>
      <c r="D201" s="350">
        <f t="shared" si="19"/>
        <v>-20.8333333333333</v>
      </c>
    </row>
    <row r="202" spans="1:4">
      <c r="A202" s="265" t="s">
        <v>219</v>
      </c>
      <c r="B202" s="360">
        <v>647</v>
      </c>
      <c r="C202" s="317">
        <v>1365</v>
      </c>
      <c r="D202" s="350">
        <f t="shared" si="19"/>
        <v>110.97372488408</v>
      </c>
    </row>
    <row r="203" spans="1:4">
      <c r="A203" s="265" t="s">
        <v>220</v>
      </c>
      <c r="B203" s="360"/>
      <c r="C203" s="317">
        <v>118</v>
      </c>
      <c r="D203" s="350"/>
    </row>
    <row r="204" spans="1:4">
      <c r="A204" s="265" t="s">
        <v>111</v>
      </c>
      <c r="B204" s="360">
        <v>13666</v>
      </c>
      <c r="C204" s="317">
        <v>10974</v>
      </c>
      <c r="D204" s="350">
        <f t="shared" ref="D204:D208" si="20">(C204-B204)/B204*100</f>
        <v>-19.6985218791161</v>
      </c>
    </row>
    <row r="205" spans="1:4">
      <c r="A205" s="265" t="s">
        <v>221</v>
      </c>
      <c r="B205" s="360"/>
      <c r="C205" s="317">
        <v>2000</v>
      </c>
      <c r="D205" s="350"/>
    </row>
    <row r="206" spans="1:4">
      <c r="A206" s="265" t="s">
        <v>112</v>
      </c>
      <c r="B206" s="360">
        <v>18122</v>
      </c>
      <c r="C206" s="329">
        <v>15803</v>
      </c>
      <c r="D206" s="350">
        <f t="shared" si="20"/>
        <v>-12.7966008166869</v>
      </c>
    </row>
    <row r="207" spans="1:4">
      <c r="A207" s="265" t="s">
        <v>222</v>
      </c>
      <c r="B207" s="360">
        <v>885</v>
      </c>
      <c r="C207" s="317">
        <v>2680</v>
      </c>
      <c r="D207" s="350">
        <f t="shared" si="20"/>
        <v>202.824858757062</v>
      </c>
    </row>
    <row r="208" spans="1:4">
      <c r="A208" s="265" t="s">
        <v>223</v>
      </c>
      <c r="B208" s="360">
        <v>427</v>
      </c>
      <c r="C208" s="317">
        <v>1889</v>
      </c>
      <c r="D208" s="350">
        <f t="shared" si="20"/>
        <v>342.388758782201</v>
      </c>
    </row>
    <row r="209" spans="1:4">
      <c r="A209" s="265" t="s">
        <v>224</v>
      </c>
      <c r="B209" s="360"/>
      <c r="C209" s="317">
        <v>5</v>
      </c>
      <c r="D209" s="350"/>
    </row>
    <row r="210" spans="1:4">
      <c r="A210" s="265" t="s">
        <v>225</v>
      </c>
      <c r="B210" s="360">
        <v>16</v>
      </c>
      <c r="C210" s="317"/>
      <c r="D210" s="350">
        <f t="shared" ref="D210:D213" si="21">(C210-B210)/B210*100</f>
        <v>-100</v>
      </c>
    </row>
    <row r="211" spans="1:4">
      <c r="A211" s="265" t="s">
        <v>116</v>
      </c>
      <c r="B211" s="360">
        <v>411</v>
      </c>
      <c r="C211" s="317">
        <v>1884</v>
      </c>
      <c r="D211" s="350">
        <f t="shared" si="21"/>
        <v>358.394160583942</v>
      </c>
    </row>
    <row r="212" spans="1:4">
      <c r="A212" s="265" t="s">
        <v>226</v>
      </c>
      <c r="B212" s="360">
        <v>3967</v>
      </c>
      <c r="C212" s="317">
        <v>1112</v>
      </c>
      <c r="D212" s="350">
        <f t="shared" si="21"/>
        <v>-71.9687421225107</v>
      </c>
    </row>
    <row r="213" spans="1:4">
      <c r="A213" s="265" t="s">
        <v>118</v>
      </c>
      <c r="B213" s="360">
        <v>8</v>
      </c>
      <c r="C213" s="317"/>
      <c r="D213" s="350">
        <f t="shared" si="21"/>
        <v>-100</v>
      </c>
    </row>
    <row r="214" spans="1:4">
      <c r="A214" s="265" t="s">
        <v>227</v>
      </c>
      <c r="B214" s="360"/>
      <c r="C214" s="317">
        <v>244</v>
      </c>
      <c r="D214" s="350"/>
    </row>
    <row r="215" spans="1:4">
      <c r="A215" s="265" t="s">
        <v>228</v>
      </c>
      <c r="B215" s="360"/>
      <c r="C215" s="317">
        <v>30</v>
      </c>
      <c r="D215" s="350"/>
    </row>
    <row r="216" spans="1:4">
      <c r="A216" s="265" t="s">
        <v>229</v>
      </c>
      <c r="B216" s="360"/>
      <c r="C216" s="317">
        <v>838</v>
      </c>
      <c r="D216" s="350"/>
    </row>
    <row r="217" spans="1:4">
      <c r="A217" s="265" t="s">
        <v>119</v>
      </c>
      <c r="B217" s="360">
        <v>3959</v>
      </c>
      <c r="C217" s="317"/>
      <c r="D217" s="350">
        <f t="shared" ref="D217:D222" si="22">(C217-B217)/B217*100</f>
        <v>-100</v>
      </c>
    </row>
    <row r="218" spans="1:4">
      <c r="A218" s="265" t="s">
        <v>120</v>
      </c>
      <c r="B218" s="360">
        <v>169</v>
      </c>
      <c r="C218" s="317">
        <v>285</v>
      </c>
      <c r="D218" s="350">
        <f t="shared" si="22"/>
        <v>68.6390532544379</v>
      </c>
    </row>
    <row r="219" spans="1:4">
      <c r="A219" s="265" t="s">
        <v>230</v>
      </c>
      <c r="B219" s="360"/>
      <c r="C219" s="317">
        <v>270</v>
      </c>
      <c r="D219" s="350"/>
    </row>
    <row r="220" spans="1:4">
      <c r="A220" s="265" t="s">
        <v>231</v>
      </c>
      <c r="B220" s="360">
        <v>145</v>
      </c>
      <c r="C220" s="317"/>
      <c r="D220" s="350">
        <f t="shared" si="22"/>
        <v>-100</v>
      </c>
    </row>
    <row r="221" spans="1:4">
      <c r="A221" s="265" t="s">
        <v>232</v>
      </c>
      <c r="B221" s="360">
        <v>24</v>
      </c>
      <c r="C221" s="317">
        <v>15</v>
      </c>
      <c r="D221" s="350">
        <f t="shared" si="22"/>
        <v>-37.5</v>
      </c>
    </row>
    <row r="222" spans="1:4">
      <c r="A222" s="265" t="s">
        <v>233</v>
      </c>
      <c r="B222" s="360">
        <v>128</v>
      </c>
      <c r="C222" s="317">
        <v>1840</v>
      </c>
      <c r="D222" s="350">
        <f t="shared" si="22"/>
        <v>1337.5</v>
      </c>
    </row>
    <row r="223" spans="1:4">
      <c r="A223" s="265" t="s">
        <v>234</v>
      </c>
      <c r="B223" s="360"/>
      <c r="C223" s="317">
        <v>1500</v>
      </c>
      <c r="D223" s="350"/>
    </row>
    <row r="224" spans="1:4">
      <c r="A224" s="265" t="s">
        <v>235</v>
      </c>
      <c r="B224" s="360"/>
      <c r="C224" s="317">
        <v>2</v>
      </c>
      <c r="D224" s="350"/>
    </row>
    <row r="225" spans="1:4">
      <c r="A225" s="265" t="s">
        <v>236</v>
      </c>
      <c r="B225" s="360">
        <v>128</v>
      </c>
      <c r="C225" s="317">
        <v>56</v>
      </c>
      <c r="D225" s="350">
        <f t="shared" ref="D225:D229" si="23">(C225-B225)/B225*100</f>
        <v>-56.25</v>
      </c>
    </row>
    <row r="226" spans="1:4">
      <c r="A226" s="265" t="s">
        <v>237</v>
      </c>
      <c r="B226" s="360"/>
      <c r="C226" s="317">
        <v>282</v>
      </c>
      <c r="D226" s="350"/>
    </row>
    <row r="227" spans="1:4">
      <c r="A227" s="265" t="s">
        <v>238</v>
      </c>
      <c r="B227" s="360">
        <v>184</v>
      </c>
      <c r="C227" s="317">
        <v>948</v>
      </c>
      <c r="D227" s="350">
        <f t="shared" si="23"/>
        <v>415.217391304348</v>
      </c>
    </row>
    <row r="228" spans="1:4">
      <c r="A228" s="265" t="s">
        <v>43</v>
      </c>
      <c r="B228" s="360">
        <v>100</v>
      </c>
      <c r="C228" s="317">
        <v>54</v>
      </c>
      <c r="D228" s="350">
        <f t="shared" si="23"/>
        <v>-46</v>
      </c>
    </row>
    <row r="229" spans="1:4">
      <c r="A229" s="265" t="s">
        <v>45</v>
      </c>
      <c r="B229" s="360">
        <v>31</v>
      </c>
      <c r="C229" s="317">
        <v>36</v>
      </c>
      <c r="D229" s="350">
        <f t="shared" si="23"/>
        <v>16.1290322580645</v>
      </c>
    </row>
    <row r="230" spans="1:4">
      <c r="A230" s="265" t="s">
        <v>239</v>
      </c>
      <c r="B230" s="360"/>
      <c r="C230" s="317">
        <v>39</v>
      </c>
      <c r="D230" s="350"/>
    </row>
    <row r="231" spans="1:4">
      <c r="A231" s="265" t="s">
        <v>240</v>
      </c>
      <c r="B231" s="360">
        <v>22</v>
      </c>
      <c r="C231" s="317">
        <v>160</v>
      </c>
      <c r="D231" s="350">
        <f t="shared" ref="D231:D235" si="24">(C231-B231)/B231*100</f>
        <v>627.272727272727</v>
      </c>
    </row>
    <row r="232" spans="1:4">
      <c r="A232" s="265" t="s">
        <v>241</v>
      </c>
      <c r="B232" s="360"/>
      <c r="C232" s="317">
        <v>553</v>
      </c>
      <c r="D232" s="350"/>
    </row>
    <row r="233" spans="1:4">
      <c r="A233" s="265" t="s">
        <v>242</v>
      </c>
      <c r="B233" s="360">
        <v>31</v>
      </c>
      <c r="C233" s="329">
        <v>106</v>
      </c>
      <c r="D233" s="350">
        <f t="shared" si="24"/>
        <v>241.935483870968</v>
      </c>
    </row>
    <row r="234" spans="1:4">
      <c r="A234" s="265" t="s">
        <v>243</v>
      </c>
      <c r="B234" s="360">
        <v>52</v>
      </c>
      <c r="C234" s="317">
        <v>49</v>
      </c>
      <c r="D234" s="350">
        <f t="shared" si="24"/>
        <v>-5.76923076923077</v>
      </c>
    </row>
    <row r="235" spans="1:4">
      <c r="A235" s="265" t="s">
        <v>43</v>
      </c>
      <c r="B235" s="360">
        <v>52</v>
      </c>
      <c r="C235" s="317">
        <v>39</v>
      </c>
      <c r="D235" s="350">
        <f t="shared" si="24"/>
        <v>-25</v>
      </c>
    </row>
    <row r="236" spans="1:4">
      <c r="A236" s="265" t="s">
        <v>44</v>
      </c>
      <c r="B236" s="360"/>
      <c r="C236" s="317">
        <v>10</v>
      </c>
      <c r="D236" s="350"/>
    </row>
    <row r="237" spans="1:4">
      <c r="A237" s="265" t="s">
        <v>244</v>
      </c>
      <c r="B237" s="360"/>
      <c r="C237" s="317">
        <v>6162</v>
      </c>
      <c r="D237" s="350"/>
    </row>
    <row r="238" spans="1:4">
      <c r="A238" s="265" t="s">
        <v>245</v>
      </c>
      <c r="B238" s="360"/>
      <c r="C238" s="317">
        <v>1060</v>
      </c>
      <c r="D238" s="350"/>
    </row>
    <row r="239" spans="1:4">
      <c r="A239" s="265" t="s">
        <v>246</v>
      </c>
      <c r="B239" s="360"/>
      <c r="C239" s="329">
        <v>5102</v>
      </c>
      <c r="D239" s="350"/>
    </row>
    <row r="240" spans="1:4">
      <c r="A240" s="265" t="s">
        <v>247</v>
      </c>
      <c r="B240" s="360">
        <v>5692</v>
      </c>
      <c r="C240" s="317">
        <v>92</v>
      </c>
      <c r="D240" s="350">
        <f t="shared" ref="D240:D252" si="25">(C240-B240)/B240*100</f>
        <v>-98.3836964160225</v>
      </c>
    </row>
    <row r="241" spans="1:4">
      <c r="A241" s="265" t="s">
        <v>248</v>
      </c>
      <c r="B241" s="360">
        <v>5692</v>
      </c>
      <c r="C241" s="317">
        <v>88</v>
      </c>
      <c r="D241" s="350">
        <f t="shared" si="25"/>
        <v>-98.4539704848911</v>
      </c>
    </row>
    <row r="242" spans="1:4">
      <c r="A242" s="265" t="s">
        <v>249</v>
      </c>
      <c r="B242" s="360"/>
      <c r="C242" s="317">
        <v>4</v>
      </c>
      <c r="D242" s="350"/>
    </row>
    <row r="243" spans="1:4">
      <c r="A243" s="265" t="s">
        <v>250</v>
      </c>
      <c r="B243" s="360">
        <v>13</v>
      </c>
      <c r="C243" s="317">
        <v>14</v>
      </c>
      <c r="D243" s="350">
        <f t="shared" si="25"/>
        <v>7.69230769230769</v>
      </c>
    </row>
    <row r="244" spans="1:4">
      <c r="A244" s="265" t="s">
        <v>123</v>
      </c>
      <c r="B244" s="360">
        <v>13</v>
      </c>
      <c r="C244" s="317">
        <v>14</v>
      </c>
      <c r="D244" s="350">
        <f t="shared" si="25"/>
        <v>7.69230769230769</v>
      </c>
    </row>
    <row r="245" spans="1:4">
      <c r="A245" s="265" t="s">
        <v>251</v>
      </c>
      <c r="B245" s="360">
        <v>19302</v>
      </c>
      <c r="C245" s="317">
        <v>20030</v>
      </c>
      <c r="D245" s="350">
        <f t="shared" si="25"/>
        <v>3.77162988291369</v>
      </c>
    </row>
    <row r="246" spans="1:4">
      <c r="A246" s="265" t="s">
        <v>252</v>
      </c>
      <c r="B246" s="360">
        <v>19302</v>
      </c>
      <c r="C246" s="329">
        <v>20030</v>
      </c>
      <c r="D246" s="350">
        <f t="shared" si="25"/>
        <v>3.77162988291369</v>
      </c>
    </row>
    <row r="247" spans="1:4">
      <c r="A247" s="265" t="s">
        <v>253</v>
      </c>
      <c r="B247" s="360">
        <v>1100</v>
      </c>
      <c r="C247" s="317">
        <v>955</v>
      </c>
      <c r="D247" s="350">
        <f t="shared" si="25"/>
        <v>-13.1818181818182</v>
      </c>
    </row>
    <row r="248" spans="1:4">
      <c r="A248" s="265" t="s">
        <v>254</v>
      </c>
      <c r="B248" s="360">
        <v>607</v>
      </c>
      <c r="C248" s="317">
        <v>393</v>
      </c>
      <c r="D248" s="350">
        <f t="shared" si="25"/>
        <v>-35.2553542009885</v>
      </c>
    </row>
    <row r="249" spans="1:4">
      <c r="A249" s="265" t="s">
        <v>255</v>
      </c>
      <c r="B249" s="360">
        <v>247</v>
      </c>
      <c r="C249" s="317">
        <v>260</v>
      </c>
      <c r="D249" s="350">
        <f t="shared" si="25"/>
        <v>5.26315789473684</v>
      </c>
    </row>
    <row r="250" spans="1:4">
      <c r="A250" s="265" t="s">
        <v>256</v>
      </c>
      <c r="B250" s="360">
        <v>246</v>
      </c>
      <c r="C250" s="317">
        <v>302</v>
      </c>
      <c r="D250" s="350">
        <f t="shared" si="25"/>
        <v>22.7642276422764</v>
      </c>
    </row>
    <row r="251" spans="1:4">
      <c r="A251" s="363" t="s">
        <v>125</v>
      </c>
      <c r="B251" s="360">
        <v>56</v>
      </c>
      <c r="C251" s="317">
        <v>97</v>
      </c>
      <c r="D251" s="350">
        <f t="shared" si="25"/>
        <v>73.2142857142857</v>
      </c>
    </row>
    <row r="252" spans="1:4">
      <c r="A252" s="265" t="s">
        <v>43</v>
      </c>
      <c r="B252" s="360">
        <v>52</v>
      </c>
      <c r="C252" s="317">
        <v>61</v>
      </c>
      <c r="D252" s="350">
        <f t="shared" si="25"/>
        <v>17.3076923076923</v>
      </c>
    </row>
    <row r="253" spans="1:4">
      <c r="A253" s="265" t="s">
        <v>44</v>
      </c>
      <c r="B253" s="360"/>
      <c r="C253" s="317">
        <v>10</v>
      </c>
      <c r="D253" s="350"/>
    </row>
    <row r="254" spans="1:4">
      <c r="A254" s="265" t="s">
        <v>257</v>
      </c>
      <c r="B254" s="360"/>
      <c r="C254" s="317">
        <v>22</v>
      </c>
      <c r="D254" s="350"/>
    </row>
    <row r="255" spans="1:4">
      <c r="A255" s="265" t="s">
        <v>60</v>
      </c>
      <c r="B255" s="360">
        <v>4</v>
      </c>
      <c r="C255" s="317"/>
      <c r="D255" s="350">
        <f t="shared" ref="D255:D263" si="26">(C255-B255)/B255*100</f>
        <v>-100</v>
      </c>
    </row>
    <row r="256" spans="1:4">
      <c r="A256" s="265" t="s">
        <v>258</v>
      </c>
      <c r="B256" s="360"/>
      <c r="C256" s="317">
        <v>4</v>
      </c>
      <c r="D256" s="350"/>
    </row>
    <row r="257" spans="1:4">
      <c r="A257" s="265" t="s">
        <v>259</v>
      </c>
      <c r="B257" s="360">
        <v>253</v>
      </c>
      <c r="C257" s="329">
        <v>103</v>
      </c>
      <c r="D257" s="350">
        <f t="shared" si="26"/>
        <v>-59.2885375494071</v>
      </c>
    </row>
    <row r="258" spans="1:4">
      <c r="A258" s="265" t="s">
        <v>127</v>
      </c>
      <c r="B258" s="360">
        <v>48846</v>
      </c>
      <c r="C258" s="317">
        <v>52652</v>
      </c>
      <c r="D258" s="350">
        <f t="shared" si="26"/>
        <v>7.79183556483642</v>
      </c>
    </row>
    <row r="259" spans="1:4">
      <c r="A259" s="265" t="s">
        <v>129</v>
      </c>
      <c r="B259" s="360">
        <v>2154</v>
      </c>
      <c r="C259" s="317">
        <v>508</v>
      </c>
      <c r="D259" s="350">
        <f t="shared" si="26"/>
        <v>-76.4159702878366</v>
      </c>
    </row>
    <row r="260" spans="1:4">
      <c r="A260" s="265" t="s">
        <v>43</v>
      </c>
      <c r="B260" s="360">
        <v>301</v>
      </c>
      <c r="C260" s="317">
        <v>393</v>
      </c>
      <c r="D260" s="350">
        <f t="shared" si="26"/>
        <v>30.5647840531561</v>
      </c>
    </row>
    <row r="261" spans="1:4">
      <c r="A261" s="265" t="s">
        <v>260</v>
      </c>
      <c r="B261" s="360">
        <v>1853</v>
      </c>
      <c r="C261" s="317">
        <v>115</v>
      </c>
      <c r="D261" s="350">
        <f t="shared" si="26"/>
        <v>-93.7938478143551</v>
      </c>
    </row>
    <row r="262" spans="1:4">
      <c r="A262" s="265" t="s">
        <v>261</v>
      </c>
      <c r="B262" s="360">
        <v>210</v>
      </c>
      <c r="C262" s="317">
        <v>1201</v>
      </c>
      <c r="D262" s="350">
        <f t="shared" si="26"/>
        <v>471.904761904762</v>
      </c>
    </row>
    <row r="263" spans="1:4">
      <c r="A263" s="265" t="s">
        <v>262</v>
      </c>
      <c r="B263" s="360">
        <v>210</v>
      </c>
      <c r="C263" s="317">
        <v>1</v>
      </c>
      <c r="D263" s="350">
        <f t="shared" si="26"/>
        <v>-99.5238095238095</v>
      </c>
    </row>
    <row r="264" spans="1:4">
      <c r="A264" s="265" t="s">
        <v>263</v>
      </c>
      <c r="B264" s="360"/>
      <c r="C264" s="317">
        <v>1200</v>
      </c>
      <c r="D264" s="350"/>
    </row>
    <row r="265" spans="1:4">
      <c r="A265" s="265" t="s">
        <v>264</v>
      </c>
      <c r="B265" s="360">
        <v>699</v>
      </c>
      <c r="C265" s="317">
        <v>480</v>
      </c>
      <c r="D265" s="350">
        <f t="shared" ref="D265:D272" si="27">(C265-B265)/B265*100</f>
        <v>-31.3304721030043</v>
      </c>
    </row>
    <row r="266" spans="1:4">
      <c r="A266" s="265" t="s">
        <v>130</v>
      </c>
      <c r="B266" s="360">
        <v>699</v>
      </c>
      <c r="C266" s="317">
        <v>480</v>
      </c>
      <c r="D266" s="350">
        <f t="shared" si="27"/>
        <v>-31.3304721030043</v>
      </c>
    </row>
    <row r="267" spans="1:4">
      <c r="A267" s="265" t="s">
        <v>132</v>
      </c>
      <c r="B267" s="360">
        <v>4849</v>
      </c>
      <c r="C267" s="317">
        <v>2959</v>
      </c>
      <c r="D267" s="350">
        <f t="shared" si="27"/>
        <v>-38.9771086822025</v>
      </c>
    </row>
    <row r="268" spans="1:4">
      <c r="A268" s="265" t="s">
        <v>134</v>
      </c>
      <c r="B268" s="360">
        <v>396</v>
      </c>
      <c r="C268" s="317">
        <v>385</v>
      </c>
      <c r="D268" s="350">
        <f t="shared" si="27"/>
        <v>-2.77777777777778</v>
      </c>
    </row>
    <row r="269" spans="1:4">
      <c r="A269" s="265" t="s">
        <v>265</v>
      </c>
      <c r="B269" s="360">
        <v>437</v>
      </c>
      <c r="C269" s="317">
        <v>401</v>
      </c>
      <c r="D269" s="350">
        <f t="shared" si="27"/>
        <v>-8.23798627002288</v>
      </c>
    </row>
    <row r="270" spans="1:4">
      <c r="A270" s="265" t="s">
        <v>135</v>
      </c>
      <c r="B270" s="360">
        <v>661</v>
      </c>
      <c r="C270" s="317">
        <v>620</v>
      </c>
      <c r="D270" s="350">
        <f t="shared" si="27"/>
        <v>-6.20272314674735</v>
      </c>
    </row>
    <row r="271" spans="1:4">
      <c r="A271" s="265" t="s">
        <v>137</v>
      </c>
      <c r="B271" s="360">
        <v>3114</v>
      </c>
      <c r="C271" s="317">
        <v>500</v>
      </c>
      <c r="D271" s="350">
        <f t="shared" si="27"/>
        <v>-83.9434810533076</v>
      </c>
    </row>
    <row r="272" spans="1:4">
      <c r="A272" s="265" t="s">
        <v>266</v>
      </c>
      <c r="B272" s="360">
        <v>241</v>
      </c>
      <c r="C272" s="317"/>
      <c r="D272" s="350">
        <f t="shared" si="27"/>
        <v>-100</v>
      </c>
    </row>
    <row r="273" spans="1:4">
      <c r="A273" s="265" t="s">
        <v>267</v>
      </c>
      <c r="B273" s="360"/>
      <c r="C273" s="317">
        <v>1013</v>
      </c>
      <c r="D273" s="350"/>
    </row>
    <row r="274" spans="1:4">
      <c r="A274" s="265" t="s">
        <v>268</v>
      </c>
      <c r="B274" s="360"/>
      <c r="C274" s="317">
        <v>40</v>
      </c>
      <c r="D274" s="350"/>
    </row>
    <row r="275" spans="1:4">
      <c r="A275" s="265" t="s">
        <v>269</v>
      </c>
      <c r="B275" s="360">
        <v>1915</v>
      </c>
      <c r="C275" s="317">
        <v>2291</v>
      </c>
      <c r="D275" s="350">
        <f t="shared" ref="D275:D286" si="28">(C275-B275)/B275*100</f>
        <v>19.6344647519582</v>
      </c>
    </row>
    <row r="276" spans="1:4">
      <c r="A276" s="265" t="s">
        <v>270</v>
      </c>
      <c r="B276" s="360">
        <v>256</v>
      </c>
      <c r="C276" s="317">
        <v>1181</v>
      </c>
      <c r="D276" s="350">
        <f t="shared" si="28"/>
        <v>361.328125</v>
      </c>
    </row>
    <row r="277" spans="1:4">
      <c r="A277" s="265" t="s">
        <v>271</v>
      </c>
      <c r="B277" s="360"/>
      <c r="C277" s="317">
        <v>850</v>
      </c>
      <c r="D277" s="350"/>
    </row>
    <row r="278" spans="1:4">
      <c r="A278" s="265" t="s">
        <v>272</v>
      </c>
      <c r="B278" s="360">
        <v>1659</v>
      </c>
      <c r="C278" s="317">
        <v>260</v>
      </c>
      <c r="D278" s="350">
        <f t="shared" si="28"/>
        <v>-84.3279083785413</v>
      </c>
    </row>
    <row r="279" spans="1:4">
      <c r="A279" s="265" t="s">
        <v>273</v>
      </c>
      <c r="B279" s="360">
        <v>6649</v>
      </c>
      <c r="C279" s="317">
        <v>5959</v>
      </c>
      <c r="D279" s="350">
        <f t="shared" si="28"/>
        <v>-10.3775003759964</v>
      </c>
    </row>
    <row r="280" spans="1:4">
      <c r="A280" s="265" t="s">
        <v>274</v>
      </c>
      <c r="B280" s="360">
        <v>1202</v>
      </c>
      <c r="C280" s="317">
        <v>750</v>
      </c>
      <c r="D280" s="350">
        <f t="shared" si="28"/>
        <v>-37.603993344426</v>
      </c>
    </row>
    <row r="281" spans="1:4">
      <c r="A281" s="265" t="s">
        <v>275</v>
      </c>
      <c r="B281" s="360">
        <v>5154</v>
      </c>
      <c r="C281" s="317">
        <v>4790</v>
      </c>
      <c r="D281" s="350">
        <f t="shared" si="28"/>
        <v>-7.06247574699263</v>
      </c>
    </row>
    <row r="282" spans="1:4">
      <c r="A282" s="265" t="s">
        <v>276</v>
      </c>
      <c r="B282" s="360">
        <v>227</v>
      </c>
      <c r="C282" s="317">
        <v>65</v>
      </c>
      <c r="D282" s="350">
        <f t="shared" si="28"/>
        <v>-71.3656387665198</v>
      </c>
    </row>
    <row r="283" spans="1:4">
      <c r="A283" s="265" t="s">
        <v>277</v>
      </c>
      <c r="B283" s="360">
        <v>66</v>
      </c>
      <c r="C283" s="317">
        <v>354</v>
      </c>
      <c r="D283" s="350">
        <f t="shared" si="28"/>
        <v>436.363636363636</v>
      </c>
    </row>
    <row r="284" spans="1:4">
      <c r="A284" s="265" t="s">
        <v>278</v>
      </c>
      <c r="B284" s="360">
        <v>29824</v>
      </c>
      <c r="C284" s="317">
        <v>36157</v>
      </c>
      <c r="D284" s="350">
        <f t="shared" si="28"/>
        <v>21.2345761802575</v>
      </c>
    </row>
    <row r="285" spans="1:4">
      <c r="A285" s="265" t="s">
        <v>279</v>
      </c>
      <c r="B285" s="360">
        <v>29824</v>
      </c>
      <c r="C285" s="329">
        <v>36157</v>
      </c>
      <c r="D285" s="350">
        <f t="shared" si="28"/>
        <v>21.2345761802575</v>
      </c>
    </row>
    <row r="286" spans="1:4">
      <c r="A286" s="265" t="s">
        <v>140</v>
      </c>
      <c r="B286" s="360">
        <v>2400</v>
      </c>
      <c r="C286" s="317">
        <v>2564</v>
      </c>
      <c r="D286" s="350">
        <f t="shared" si="28"/>
        <v>6.83333333333333</v>
      </c>
    </row>
    <row r="287" spans="1:4">
      <c r="A287" s="265" t="s">
        <v>280</v>
      </c>
      <c r="B287" s="360"/>
      <c r="C287" s="317">
        <v>1800</v>
      </c>
      <c r="D287" s="350"/>
    </row>
    <row r="288" spans="1:4">
      <c r="A288" s="265" t="s">
        <v>281</v>
      </c>
      <c r="B288" s="360">
        <v>2400</v>
      </c>
      <c r="C288" s="317">
        <v>764</v>
      </c>
      <c r="D288" s="350">
        <f t="shared" ref="D288:D290" si="29">(C288-B288)/B288*100</f>
        <v>-68.1666666666667</v>
      </c>
    </row>
    <row r="289" spans="1:4">
      <c r="A289" s="265" t="s">
        <v>141</v>
      </c>
      <c r="B289" s="360">
        <v>146</v>
      </c>
      <c r="C289" s="317"/>
      <c r="D289" s="350">
        <f t="shared" si="29"/>
        <v>-100</v>
      </c>
    </row>
    <row r="290" spans="1:4">
      <c r="A290" s="265" t="s">
        <v>142</v>
      </c>
      <c r="B290" s="360">
        <v>146</v>
      </c>
      <c r="C290" s="317"/>
      <c r="D290" s="350">
        <f t="shared" si="29"/>
        <v>-100</v>
      </c>
    </row>
    <row r="291" spans="1:4">
      <c r="A291" s="265" t="s">
        <v>282</v>
      </c>
      <c r="B291" s="360"/>
      <c r="C291" s="317">
        <v>514</v>
      </c>
      <c r="D291" s="350"/>
    </row>
    <row r="292" spans="1:4">
      <c r="A292" s="265" t="s">
        <v>43</v>
      </c>
      <c r="B292" s="360"/>
      <c r="C292" s="317">
        <v>33</v>
      </c>
      <c r="D292" s="350"/>
    </row>
    <row r="293" spans="1:4">
      <c r="A293" s="265" t="s">
        <v>60</v>
      </c>
      <c r="B293" s="360"/>
      <c r="C293" s="317">
        <v>444</v>
      </c>
      <c r="D293" s="350"/>
    </row>
    <row r="294" spans="1:4">
      <c r="A294" s="265" t="s">
        <v>283</v>
      </c>
      <c r="B294" s="360"/>
      <c r="C294" s="329">
        <v>37</v>
      </c>
      <c r="D294" s="350"/>
    </row>
    <row r="295" spans="1:4">
      <c r="A295" s="265" t="s">
        <v>284</v>
      </c>
      <c r="B295" s="360"/>
      <c r="C295" s="317">
        <v>19</v>
      </c>
      <c r="D295" s="350"/>
    </row>
    <row r="296" spans="1:4">
      <c r="A296" s="265" t="s">
        <v>285</v>
      </c>
      <c r="B296" s="360"/>
      <c r="C296" s="317">
        <v>19</v>
      </c>
      <c r="D296" s="350"/>
    </row>
    <row r="297" spans="1:4">
      <c r="A297" s="265" t="s">
        <v>143</v>
      </c>
      <c r="B297" s="360">
        <v>687</v>
      </c>
      <c r="C297" s="317">
        <v>7454</v>
      </c>
      <c r="D297" s="350">
        <f t="shared" ref="D297:D299" si="30">(C297-B297)/B297*100</f>
        <v>985.007278020379</v>
      </c>
    </row>
    <row r="298" spans="1:4">
      <c r="A298" s="265" t="s">
        <v>144</v>
      </c>
      <c r="B298" s="360">
        <v>176</v>
      </c>
      <c r="C298" s="317">
        <v>313</v>
      </c>
      <c r="D298" s="350">
        <f t="shared" si="30"/>
        <v>77.8409090909091</v>
      </c>
    </row>
    <row r="299" spans="1:4">
      <c r="A299" s="265" t="s">
        <v>43</v>
      </c>
      <c r="B299" s="360">
        <v>176</v>
      </c>
      <c r="C299" s="317">
        <v>183</v>
      </c>
      <c r="D299" s="350">
        <f t="shared" si="30"/>
        <v>3.97727272727273</v>
      </c>
    </row>
    <row r="300" spans="1:4">
      <c r="A300" s="265" t="s">
        <v>44</v>
      </c>
      <c r="B300" s="360"/>
      <c r="C300" s="317">
        <v>130</v>
      </c>
      <c r="D300" s="350"/>
    </row>
    <row r="301" spans="1:4">
      <c r="A301" s="265" t="s">
        <v>146</v>
      </c>
      <c r="B301" s="360">
        <v>511</v>
      </c>
      <c r="C301" s="317">
        <v>674</v>
      </c>
      <c r="D301" s="350">
        <f t="shared" ref="D301:D316" si="31">(C301-B301)/B301*100</f>
        <v>31.8982387475538</v>
      </c>
    </row>
    <row r="302" spans="1:4">
      <c r="A302" s="265" t="s">
        <v>286</v>
      </c>
      <c r="B302" s="360">
        <v>511</v>
      </c>
      <c r="C302" s="317">
        <v>674</v>
      </c>
      <c r="D302" s="350">
        <f t="shared" si="31"/>
        <v>31.8982387475538</v>
      </c>
    </row>
    <row r="303" spans="1:4">
      <c r="A303" s="265" t="s">
        <v>287</v>
      </c>
      <c r="B303" s="360"/>
      <c r="C303" s="317">
        <v>6467</v>
      </c>
      <c r="D303" s="350"/>
    </row>
    <row r="304" spans="1:4">
      <c r="A304" s="265" t="s">
        <v>288</v>
      </c>
      <c r="B304" s="360"/>
      <c r="C304" s="317">
        <v>1452</v>
      </c>
      <c r="D304" s="350"/>
    </row>
    <row r="305" spans="1:4">
      <c r="A305" s="265" t="s">
        <v>289</v>
      </c>
      <c r="B305" s="360"/>
      <c r="C305" s="317">
        <v>5015</v>
      </c>
      <c r="D305" s="350"/>
    </row>
    <row r="306" spans="1:4">
      <c r="A306" s="265" t="s">
        <v>290</v>
      </c>
      <c r="B306" s="360">
        <v>3291</v>
      </c>
      <c r="C306" s="317">
        <v>5003</v>
      </c>
      <c r="D306" s="350">
        <f t="shared" si="31"/>
        <v>52.0206624126405</v>
      </c>
    </row>
    <row r="307" spans="1:4">
      <c r="A307" s="265" t="s">
        <v>291</v>
      </c>
      <c r="B307" s="360">
        <v>1192</v>
      </c>
      <c r="C307" s="317">
        <v>3133</v>
      </c>
      <c r="D307" s="350">
        <f t="shared" si="31"/>
        <v>162.835570469799</v>
      </c>
    </row>
    <row r="308" spans="1:4">
      <c r="A308" s="265" t="s">
        <v>43</v>
      </c>
      <c r="B308" s="360">
        <v>117</v>
      </c>
      <c r="C308" s="317">
        <v>108</v>
      </c>
      <c r="D308" s="350">
        <f t="shared" si="31"/>
        <v>-7.69230769230769</v>
      </c>
    </row>
    <row r="309" spans="1:4">
      <c r="A309" s="265" t="s">
        <v>148</v>
      </c>
      <c r="B309" s="360">
        <v>657</v>
      </c>
      <c r="C309" s="317">
        <v>788</v>
      </c>
      <c r="D309" s="350">
        <f t="shared" si="31"/>
        <v>19.9391171993912</v>
      </c>
    </row>
    <row r="310" spans="1:4">
      <c r="A310" s="265" t="s">
        <v>292</v>
      </c>
      <c r="B310" s="360">
        <v>108</v>
      </c>
      <c r="C310" s="317">
        <v>113</v>
      </c>
      <c r="D310" s="350">
        <f t="shared" si="31"/>
        <v>4.62962962962963</v>
      </c>
    </row>
    <row r="311" spans="1:4">
      <c r="A311" s="265" t="s">
        <v>293</v>
      </c>
      <c r="B311" s="360">
        <v>310</v>
      </c>
      <c r="C311" s="317">
        <v>2124</v>
      </c>
      <c r="D311" s="350">
        <f t="shared" si="31"/>
        <v>585.161290322581</v>
      </c>
    </row>
    <row r="312" spans="1:4">
      <c r="A312" s="265" t="s">
        <v>294</v>
      </c>
      <c r="B312" s="360">
        <v>249</v>
      </c>
      <c r="C312" s="317">
        <v>225</v>
      </c>
      <c r="D312" s="350">
        <f t="shared" si="31"/>
        <v>-9.63855421686747</v>
      </c>
    </row>
    <row r="313" spans="1:4">
      <c r="A313" s="265" t="s">
        <v>295</v>
      </c>
      <c r="B313" s="360">
        <v>1125</v>
      </c>
      <c r="C313" s="317"/>
      <c r="D313" s="350">
        <f t="shared" si="31"/>
        <v>-100</v>
      </c>
    </row>
    <row r="314" spans="1:4">
      <c r="A314" s="265" t="s">
        <v>296</v>
      </c>
      <c r="B314" s="360">
        <v>1125</v>
      </c>
      <c r="C314" s="317"/>
      <c r="D314" s="350">
        <f t="shared" si="31"/>
        <v>-100</v>
      </c>
    </row>
    <row r="315" spans="1:4">
      <c r="A315" s="265" t="s">
        <v>297</v>
      </c>
      <c r="B315" s="360">
        <v>637</v>
      </c>
      <c r="C315" s="317">
        <v>704</v>
      </c>
      <c r="D315" s="350">
        <f t="shared" si="31"/>
        <v>10.5180533751962</v>
      </c>
    </row>
    <row r="316" spans="1:4">
      <c r="A316" s="265" t="s">
        <v>298</v>
      </c>
      <c r="B316" s="360">
        <v>88</v>
      </c>
      <c r="C316" s="317">
        <v>93</v>
      </c>
      <c r="D316" s="350">
        <f t="shared" si="31"/>
        <v>5.68181818181818</v>
      </c>
    </row>
    <row r="317" spans="1:4">
      <c r="A317" s="265" t="s">
        <v>149</v>
      </c>
      <c r="B317" s="360"/>
      <c r="C317" s="317">
        <v>848</v>
      </c>
      <c r="D317" s="350"/>
    </row>
    <row r="318" spans="1:4">
      <c r="A318" s="265" t="s">
        <v>150</v>
      </c>
      <c r="B318" s="360">
        <v>29959</v>
      </c>
      <c r="C318" s="317">
        <v>36140</v>
      </c>
      <c r="D318" s="350">
        <f t="shared" ref="D318:D321" si="32">(C318-B318)/B318*100</f>
        <v>20.631529757335</v>
      </c>
    </row>
    <row r="319" spans="1:4">
      <c r="A319" s="265" t="s">
        <v>299</v>
      </c>
      <c r="B319" s="360">
        <v>6929</v>
      </c>
      <c r="C319" s="317">
        <v>4051</v>
      </c>
      <c r="D319" s="350">
        <f t="shared" si="32"/>
        <v>-41.5355751190648</v>
      </c>
    </row>
    <row r="320" spans="1:4">
      <c r="A320" s="265" t="s">
        <v>43</v>
      </c>
      <c r="B320" s="360">
        <v>516</v>
      </c>
      <c r="C320" s="317">
        <v>396</v>
      </c>
      <c r="D320" s="350">
        <f t="shared" si="32"/>
        <v>-23.2558139534884</v>
      </c>
    </row>
    <row r="321" spans="1:4">
      <c r="A321" s="265" t="s">
        <v>44</v>
      </c>
      <c r="B321" s="360">
        <v>1633</v>
      </c>
      <c r="C321" s="317"/>
      <c r="D321" s="350">
        <f t="shared" si="32"/>
        <v>-100</v>
      </c>
    </row>
    <row r="322" spans="1:4">
      <c r="A322" s="265" t="s">
        <v>60</v>
      </c>
      <c r="B322" s="360"/>
      <c r="C322" s="317">
        <v>2912</v>
      </c>
      <c r="D322" s="350"/>
    </row>
    <row r="323" spans="1:4">
      <c r="A323" s="265" t="s">
        <v>300</v>
      </c>
      <c r="B323" s="360">
        <v>1006</v>
      </c>
      <c r="C323" s="317">
        <v>28</v>
      </c>
      <c r="D323" s="350">
        <f t="shared" ref="D323:D333" si="33">(C323-B323)/B323*100</f>
        <v>-97.2166998011928</v>
      </c>
    </row>
    <row r="324" spans="1:4">
      <c r="A324" s="265" t="s">
        <v>301</v>
      </c>
      <c r="B324" s="360">
        <v>23</v>
      </c>
      <c r="C324" s="317"/>
      <c r="D324" s="350">
        <f t="shared" si="33"/>
        <v>-100</v>
      </c>
    </row>
    <row r="325" spans="1:4">
      <c r="A325" s="265" t="s">
        <v>302</v>
      </c>
      <c r="B325" s="360"/>
      <c r="C325" s="317">
        <v>280</v>
      </c>
      <c r="D325" s="350"/>
    </row>
    <row r="326" spans="1:4">
      <c r="A326" s="265" t="s">
        <v>303</v>
      </c>
      <c r="B326" s="360">
        <v>3751</v>
      </c>
      <c r="C326" s="317">
        <v>435</v>
      </c>
      <c r="D326" s="350">
        <f t="shared" si="33"/>
        <v>-88.4030925086644</v>
      </c>
    </row>
    <row r="327" spans="1:4">
      <c r="A327" s="265" t="s">
        <v>304</v>
      </c>
      <c r="B327" s="360">
        <v>445</v>
      </c>
      <c r="C327" s="317">
        <v>108</v>
      </c>
      <c r="D327" s="350">
        <f t="shared" si="33"/>
        <v>-75.7303370786517</v>
      </c>
    </row>
    <row r="328" spans="1:4">
      <c r="A328" s="265" t="s">
        <v>43</v>
      </c>
      <c r="B328" s="360">
        <v>130</v>
      </c>
      <c r="C328" s="317">
        <v>6</v>
      </c>
      <c r="D328" s="350">
        <f t="shared" si="33"/>
        <v>-95.3846153846154</v>
      </c>
    </row>
    <row r="329" spans="1:4">
      <c r="A329" s="265" t="s">
        <v>305</v>
      </c>
      <c r="B329" s="360">
        <v>310</v>
      </c>
      <c r="C329" s="317">
        <v>102</v>
      </c>
      <c r="D329" s="350">
        <f t="shared" si="33"/>
        <v>-67.0967741935484</v>
      </c>
    </row>
    <row r="330" spans="1:4">
      <c r="A330" s="265" t="s">
        <v>306</v>
      </c>
      <c r="B330" s="360">
        <v>5</v>
      </c>
      <c r="C330" s="317"/>
      <c r="D330" s="350">
        <f t="shared" si="33"/>
        <v>-100</v>
      </c>
    </row>
    <row r="331" spans="1:4">
      <c r="A331" s="265" t="s">
        <v>307</v>
      </c>
      <c r="B331" s="360">
        <v>1215</v>
      </c>
      <c r="C331" s="317">
        <v>1481</v>
      </c>
      <c r="D331" s="350">
        <f t="shared" si="33"/>
        <v>21.8930041152263</v>
      </c>
    </row>
    <row r="332" spans="1:4">
      <c r="A332" s="265" t="s">
        <v>43</v>
      </c>
      <c r="B332" s="360">
        <v>219</v>
      </c>
      <c r="C332" s="317">
        <v>603</v>
      </c>
      <c r="D332" s="350">
        <f t="shared" si="33"/>
        <v>175.342465753425</v>
      </c>
    </row>
    <row r="333" spans="1:4">
      <c r="A333" s="265" t="s">
        <v>308</v>
      </c>
      <c r="B333" s="360">
        <v>964</v>
      </c>
      <c r="C333" s="317">
        <v>791</v>
      </c>
      <c r="D333" s="350">
        <f t="shared" si="33"/>
        <v>-17.9460580912863</v>
      </c>
    </row>
    <row r="334" spans="1:4">
      <c r="A334" s="265" t="s">
        <v>309</v>
      </c>
      <c r="B334" s="360"/>
      <c r="C334" s="329">
        <v>40</v>
      </c>
      <c r="D334" s="350"/>
    </row>
    <row r="335" spans="1:4">
      <c r="A335" s="265" t="s">
        <v>310</v>
      </c>
      <c r="B335" s="360">
        <v>30</v>
      </c>
      <c r="C335" s="317"/>
      <c r="D335" s="350">
        <f t="shared" ref="D335:D338" si="34">(C335-B335)/B335*100</f>
        <v>-100</v>
      </c>
    </row>
    <row r="336" spans="1:4">
      <c r="A336" s="265" t="s">
        <v>311</v>
      </c>
      <c r="B336" s="360"/>
      <c r="C336" s="329">
        <v>47</v>
      </c>
      <c r="D336" s="350"/>
    </row>
    <row r="337" spans="1:4">
      <c r="A337" s="265" t="s">
        <v>312</v>
      </c>
      <c r="B337" s="360">
        <v>2</v>
      </c>
      <c r="C337" s="317"/>
      <c r="D337" s="350">
        <f t="shared" si="34"/>
        <v>-100</v>
      </c>
    </row>
    <row r="338" spans="1:4">
      <c r="A338" s="265" t="s">
        <v>313</v>
      </c>
      <c r="B338" s="360">
        <v>19019</v>
      </c>
      <c r="C338" s="317">
        <v>19671</v>
      </c>
      <c r="D338" s="350">
        <f t="shared" si="34"/>
        <v>3.42815079657185</v>
      </c>
    </row>
    <row r="339" spans="1:4">
      <c r="A339" s="265" t="s">
        <v>43</v>
      </c>
      <c r="B339" s="360"/>
      <c r="C339" s="317">
        <v>253</v>
      </c>
      <c r="D339" s="350"/>
    </row>
    <row r="340" spans="1:4">
      <c r="A340" s="265" t="s">
        <v>314</v>
      </c>
      <c r="B340" s="360">
        <v>15022</v>
      </c>
      <c r="C340" s="329">
        <v>19418</v>
      </c>
      <c r="D340" s="350">
        <f t="shared" ref="D340:D343" si="35">(C340-B340)/B340*100</f>
        <v>29.2637465051258</v>
      </c>
    </row>
    <row r="341" spans="1:4">
      <c r="A341" s="265" t="s">
        <v>315</v>
      </c>
      <c r="B341" s="360">
        <v>39</v>
      </c>
      <c r="C341" s="317"/>
      <c r="D341" s="350">
        <f t="shared" si="35"/>
        <v>-100</v>
      </c>
    </row>
    <row r="342" spans="1:4">
      <c r="A342" s="265" t="s">
        <v>316</v>
      </c>
      <c r="B342" s="360">
        <v>3958</v>
      </c>
      <c r="C342" s="317"/>
      <c r="D342" s="350">
        <f t="shared" si="35"/>
        <v>-100</v>
      </c>
    </row>
    <row r="343" spans="1:4">
      <c r="A343" s="265" t="s">
        <v>317</v>
      </c>
      <c r="B343" s="360">
        <v>117</v>
      </c>
      <c r="C343" s="317">
        <v>8664</v>
      </c>
      <c r="D343" s="350">
        <f t="shared" si="35"/>
        <v>7305.12820512821</v>
      </c>
    </row>
    <row r="344" spans="1:4">
      <c r="A344" s="265" t="s">
        <v>318</v>
      </c>
      <c r="B344" s="360"/>
      <c r="C344" s="317">
        <v>4044</v>
      </c>
      <c r="D344" s="350"/>
    </row>
    <row r="345" spans="1:4">
      <c r="A345" s="265" t="s">
        <v>319</v>
      </c>
      <c r="B345" s="360"/>
      <c r="C345" s="317">
        <v>1360</v>
      </c>
      <c r="D345" s="350"/>
    </row>
    <row r="346" spans="1:4">
      <c r="A346" s="265" t="s">
        <v>320</v>
      </c>
      <c r="B346" s="360">
        <v>117</v>
      </c>
      <c r="C346" s="329">
        <v>3260</v>
      </c>
      <c r="D346" s="350">
        <f t="shared" ref="D346:D354" si="36">(C346-B346)/B346*100</f>
        <v>2686.32478632479</v>
      </c>
    </row>
    <row r="347" spans="1:4">
      <c r="A347" s="265" t="s">
        <v>321</v>
      </c>
      <c r="B347" s="360">
        <v>1734</v>
      </c>
      <c r="C347" s="317">
        <v>2165</v>
      </c>
      <c r="D347" s="350">
        <f t="shared" si="36"/>
        <v>24.8558246828143</v>
      </c>
    </row>
    <row r="348" spans="1:4">
      <c r="A348" s="265" t="s">
        <v>322</v>
      </c>
      <c r="B348" s="360">
        <v>1734</v>
      </c>
      <c r="C348" s="329">
        <v>2165</v>
      </c>
      <c r="D348" s="350">
        <f t="shared" si="36"/>
        <v>24.8558246828143</v>
      </c>
    </row>
    <row r="349" spans="1:4">
      <c r="A349" s="265" t="s">
        <v>323</v>
      </c>
      <c r="B349" s="360">
        <v>500</v>
      </c>
      <c r="C349" s="317"/>
      <c r="D349" s="350">
        <f t="shared" si="36"/>
        <v>-100</v>
      </c>
    </row>
    <row r="350" spans="1:4">
      <c r="A350" s="265" t="s">
        <v>324</v>
      </c>
      <c r="B350" s="360">
        <v>500</v>
      </c>
      <c r="C350" s="317"/>
      <c r="D350" s="350">
        <f t="shared" si="36"/>
        <v>-100</v>
      </c>
    </row>
    <row r="351" spans="1:4">
      <c r="A351" s="265" t="s">
        <v>325</v>
      </c>
      <c r="B351" s="360">
        <v>5209</v>
      </c>
      <c r="C351" s="317">
        <v>2511</v>
      </c>
      <c r="D351" s="350">
        <f t="shared" si="36"/>
        <v>-51.7949702438088</v>
      </c>
    </row>
    <row r="352" spans="1:4">
      <c r="A352" s="265" t="s">
        <v>326</v>
      </c>
      <c r="B352" s="360">
        <v>4672</v>
      </c>
      <c r="C352" s="317">
        <v>2511</v>
      </c>
      <c r="D352" s="350">
        <f t="shared" si="36"/>
        <v>-46.2542808219178</v>
      </c>
    </row>
    <row r="353" spans="1:4">
      <c r="A353" s="265" t="s">
        <v>43</v>
      </c>
      <c r="B353" s="360">
        <v>278</v>
      </c>
      <c r="C353" s="317">
        <v>161</v>
      </c>
      <c r="D353" s="350">
        <f t="shared" si="36"/>
        <v>-42.0863309352518</v>
      </c>
    </row>
    <row r="354" spans="1:4">
      <c r="A354" s="265" t="s">
        <v>327</v>
      </c>
      <c r="B354" s="360">
        <v>2014</v>
      </c>
      <c r="C354" s="317"/>
      <c r="D354" s="350">
        <f t="shared" si="36"/>
        <v>-100</v>
      </c>
    </row>
    <row r="355" spans="1:4">
      <c r="A355" s="265" t="s">
        <v>328</v>
      </c>
      <c r="B355" s="360"/>
      <c r="C355" s="317">
        <v>400</v>
      </c>
      <c r="D355" s="350"/>
    </row>
    <row r="356" spans="1:4">
      <c r="A356" s="265" t="s">
        <v>329</v>
      </c>
      <c r="B356" s="360">
        <v>1506</v>
      </c>
      <c r="C356" s="317">
        <v>1895</v>
      </c>
      <c r="D356" s="350">
        <f t="shared" ref="D356:D362" si="37">(C356-B356)/B356*100</f>
        <v>25.8300132802125</v>
      </c>
    </row>
    <row r="357" spans="1:4">
      <c r="A357" s="265" t="s">
        <v>330</v>
      </c>
      <c r="B357" s="360">
        <v>19</v>
      </c>
      <c r="C357" s="317">
        <v>19</v>
      </c>
      <c r="D357" s="350">
        <f t="shared" si="37"/>
        <v>0</v>
      </c>
    </row>
    <row r="358" spans="1:4">
      <c r="A358" s="265" t="s">
        <v>331</v>
      </c>
      <c r="B358" s="360">
        <v>855</v>
      </c>
      <c r="C358" s="317">
        <v>36</v>
      </c>
      <c r="D358" s="350">
        <f t="shared" si="37"/>
        <v>-95.7894736842105</v>
      </c>
    </row>
    <row r="359" spans="1:4">
      <c r="A359" s="265" t="s">
        <v>332</v>
      </c>
      <c r="B359" s="360">
        <v>187</v>
      </c>
      <c r="C359" s="317"/>
      <c r="D359" s="350">
        <f t="shared" si="37"/>
        <v>-100</v>
      </c>
    </row>
    <row r="360" spans="1:4">
      <c r="A360" s="265" t="s">
        <v>333</v>
      </c>
      <c r="B360" s="360">
        <v>187</v>
      </c>
      <c r="C360" s="317"/>
      <c r="D360" s="350">
        <f t="shared" si="37"/>
        <v>-100</v>
      </c>
    </row>
    <row r="361" spans="1:4">
      <c r="A361" s="265" t="s">
        <v>334</v>
      </c>
      <c r="B361" s="360">
        <v>350</v>
      </c>
      <c r="C361" s="317"/>
      <c r="D361" s="350">
        <f t="shared" si="37"/>
        <v>-100</v>
      </c>
    </row>
    <row r="362" spans="1:4">
      <c r="A362" s="265" t="s">
        <v>335</v>
      </c>
      <c r="B362" s="360">
        <v>350</v>
      </c>
      <c r="C362" s="317"/>
      <c r="D362" s="350">
        <f t="shared" si="37"/>
        <v>-100</v>
      </c>
    </row>
    <row r="363" spans="1:4">
      <c r="A363" s="265" t="s">
        <v>336</v>
      </c>
      <c r="B363" s="360"/>
      <c r="C363" s="317"/>
      <c r="D363" s="350"/>
    </row>
    <row r="364" spans="1:4">
      <c r="A364" s="265" t="s">
        <v>337</v>
      </c>
      <c r="B364" s="360">
        <v>131</v>
      </c>
      <c r="C364" s="317">
        <v>605</v>
      </c>
      <c r="D364" s="350">
        <f t="shared" ref="D364:D368" si="38">(C364-B364)/B364*100</f>
        <v>361.832061068702</v>
      </c>
    </row>
    <row r="365" spans="1:4">
      <c r="A365" s="265" t="s">
        <v>338</v>
      </c>
      <c r="B365" s="360">
        <v>105</v>
      </c>
      <c r="C365" s="317">
        <v>105</v>
      </c>
      <c r="D365" s="350">
        <f t="shared" si="38"/>
        <v>0</v>
      </c>
    </row>
    <row r="366" spans="1:4">
      <c r="A366" s="265" t="s">
        <v>43</v>
      </c>
      <c r="B366" s="360">
        <v>105</v>
      </c>
      <c r="C366" s="317">
        <v>105</v>
      </c>
      <c r="D366" s="350">
        <f t="shared" si="38"/>
        <v>0</v>
      </c>
    </row>
    <row r="367" spans="1:4">
      <c r="A367" s="265" t="s">
        <v>339</v>
      </c>
      <c r="B367" s="360">
        <v>26</v>
      </c>
      <c r="C367" s="317">
        <v>500</v>
      </c>
      <c r="D367" s="350">
        <f t="shared" si="38"/>
        <v>1823.07692307692</v>
      </c>
    </row>
    <row r="368" spans="1:4">
      <c r="A368" s="265" t="s">
        <v>340</v>
      </c>
      <c r="B368" s="360">
        <v>26</v>
      </c>
      <c r="C368" s="329">
        <v>500</v>
      </c>
      <c r="D368" s="350">
        <f t="shared" si="38"/>
        <v>1823.07692307692</v>
      </c>
    </row>
    <row r="369" spans="1:4">
      <c r="A369" s="265" t="s">
        <v>341</v>
      </c>
      <c r="B369" s="360"/>
      <c r="C369" s="317"/>
      <c r="D369" s="350"/>
    </row>
    <row r="370" spans="1:4">
      <c r="A370" s="265" t="s">
        <v>342</v>
      </c>
      <c r="B370" s="360"/>
      <c r="C370" s="317"/>
      <c r="D370" s="350"/>
    </row>
    <row r="371" spans="1:4">
      <c r="A371" s="265" t="s">
        <v>343</v>
      </c>
      <c r="B371" s="360">
        <v>922</v>
      </c>
      <c r="C371" s="317">
        <v>863</v>
      </c>
      <c r="D371" s="350">
        <f t="shared" ref="D371:D384" si="39">(C371-B371)/B371*100</f>
        <v>-6.39913232104121</v>
      </c>
    </row>
    <row r="372" spans="1:4">
      <c r="A372" s="265" t="s">
        <v>344</v>
      </c>
      <c r="B372" s="360">
        <v>829</v>
      </c>
      <c r="C372" s="317">
        <v>805</v>
      </c>
      <c r="D372" s="350">
        <f t="shared" si="39"/>
        <v>-2.89505428226779</v>
      </c>
    </row>
    <row r="373" spans="1:4">
      <c r="A373" s="265" t="s">
        <v>43</v>
      </c>
      <c r="B373" s="360">
        <v>118</v>
      </c>
      <c r="C373" s="317">
        <v>105</v>
      </c>
      <c r="D373" s="350">
        <f t="shared" si="39"/>
        <v>-11.0169491525424</v>
      </c>
    </row>
    <row r="374" spans="1:4">
      <c r="A374" s="265" t="s">
        <v>60</v>
      </c>
      <c r="B374" s="360">
        <v>711</v>
      </c>
      <c r="C374" s="317">
        <v>700</v>
      </c>
      <c r="D374" s="350">
        <f t="shared" si="39"/>
        <v>-1.54711673699015</v>
      </c>
    </row>
    <row r="375" spans="1:4">
      <c r="A375" s="265" t="s">
        <v>345</v>
      </c>
      <c r="B375" s="360">
        <v>93</v>
      </c>
      <c r="C375" s="317">
        <v>58</v>
      </c>
      <c r="D375" s="350">
        <f t="shared" si="39"/>
        <v>-37.6344086021505</v>
      </c>
    </row>
    <row r="376" spans="1:4">
      <c r="A376" s="265" t="s">
        <v>346</v>
      </c>
      <c r="B376" s="360">
        <v>23</v>
      </c>
      <c r="C376" s="317">
        <v>23</v>
      </c>
      <c r="D376" s="350">
        <f t="shared" si="39"/>
        <v>0</v>
      </c>
    </row>
    <row r="377" spans="1:4">
      <c r="A377" s="265" t="s">
        <v>347</v>
      </c>
      <c r="B377" s="360">
        <v>70</v>
      </c>
      <c r="C377" s="317">
        <v>35</v>
      </c>
      <c r="D377" s="350">
        <f t="shared" si="39"/>
        <v>-50</v>
      </c>
    </row>
    <row r="378" spans="1:4">
      <c r="A378" s="265" t="s">
        <v>348</v>
      </c>
      <c r="B378" s="360">
        <v>10921</v>
      </c>
      <c r="C378" s="317">
        <v>10434</v>
      </c>
      <c r="D378" s="350">
        <f t="shared" si="39"/>
        <v>-4.45929859902939</v>
      </c>
    </row>
    <row r="379" spans="1:4">
      <c r="A379" s="265" t="s">
        <v>349</v>
      </c>
      <c r="B379" s="360">
        <v>2514</v>
      </c>
      <c r="C379" s="317">
        <v>2193</v>
      </c>
      <c r="D379" s="350">
        <f t="shared" si="39"/>
        <v>-12.7684964200477</v>
      </c>
    </row>
    <row r="380" spans="1:4">
      <c r="A380" s="265" t="s">
        <v>350</v>
      </c>
      <c r="B380" s="360">
        <v>14</v>
      </c>
      <c r="C380" s="364"/>
      <c r="D380" s="350">
        <f t="shared" si="39"/>
        <v>-100</v>
      </c>
    </row>
    <row r="381" spans="1:4">
      <c r="A381" s="265" t="s">
        <v>351</v>
      </c>
      <c r="B381" s="360">
        <v>2468</v>
      </c>
      <c r="C381" s="364">
        <v>619</v>
      </c>
      <c r="D381" s="350">
        <f t="shared" si="39"/>
        <v>-74.9189627228525</v>
      </c>
    </row>
    <row r="382" spans="1:4">
      <c r="A382" s="265" t="s">
        <v>352</v>
      </c>
      <c r="B382" s="360">
        <v>32</v>
      </c>
      <c r="C382" s="364">
        <v>1574</v>
      </c>
      <c r="D382" s="350">
        <f t="shared" si="39"/>
        <v>4818.75</v>
      </c>
    </row>
    <row r="383" spans="1:4">
      <c r="A383" s="265" t="s">
        <v>353</v>
      </c>
      <c r="B383" s="360">
        <v>8107</v>
      </c>
      <c r="C383" s="317">
        <v>8241</v>
      </c>
      <c r="D383" s="350">
        <f t="shared" si="39"/>
        <v>1.65289256198347</v>
      </c>
    </row>
    <row r="384" spans="1:4">
      <c r="A384" s="265" t="s">
        <v>354</v>
      </c>
      <c r="B384" s="360">
        <v>8107</v>
      </c>
      <c r="C384" s="317">
        <v>8231</v>
      </c>
      <c r="D384" s="350">
        <f t="shared" si="39"/>
        <v>1.52954237079067</v>
      </c>
    </row>
    <row r="385" spans="1:4">
      <c r="A385" s="265" t="s">
        <v>355</v>
      </c>
      <c r="B385" s="360"/>
      <c r="C385" s="317">
        <v>10</v>
      </c>
      <c r="D385" s="350"/>
    </row>
    <row r="386" spans="1:4">
      <c r="A386" s="265" t="s">
        <v>356</v>
      </c>
      <c r="B386" s="360">
        <v>300</v>
      </c>
      <c r="C386" s="317"/>
      <c r="D386" s="350">
        <f t="shared" ref="D386:D395" si="40">(C386-B386)/B386*100</f>
        <v>-100</v>
      </c>
    </row>
    <row r="387" spans="1:4">
      <c r="A387" s="265" t="s">
        <v>357</v>
      </c>
      <c r="B387" s="360">
        <v>300</v>
      </c>
      <c r="C387" s="317"/>
      <c r="D387" s="350">
        <f t="shared" si="40"/>
        <v>-100</v>
      </c>
    </row>
    <row r="388" spans="1:4">
      <c r="A388" s="265" t="s">
        <v>358</v>
      </c>
      <c r="B388" s="360">
        <v>216</v>
      </c>
      <c r="C388" s="317"/>
      <c r="D388" s="350">
        <f t="shared" si="40"/>
        <v>-100</v>
      </c>
    </row>
    <row r="389" spans="1:4">
      <c r="A389" s="265" t="s">
        <v>359</v>
      </c>
      <c r="B389" s="360">
        <v>216</v>
      </c>
      <c r="C389" s="317"/>
      <c r="D389" s="350">
        <f t="shared" si="40"/>
        <v>-100</v>
      </c>
    </row>
    <row r="390" spans="1:4">
      <c r="A390" s="265" t="s">
        <v>43</v>
      </c>
      <c r="B390" s="360">
        <v>121</v>
      </c>
      <c r="C390" s="317"/>
      <c r="D390" s="350">
        <f t="shared" si="40"/>
        <v>-100</v>
      </c>
    </row>
    <row r="391" spans="1:4">
      <c r="A391" s="265" t="s">
        <v>360</v>
      </c>
      <c r="B391" s="360">
        <v>95</v>
      </c>
      <c r="C391" s="317"/>
      <c r="D391" s="350">
        <f t="shared" si="40"/>
        <v>-100</v>
      </c>
    </row>
    <row r="392" spans="1:4">
      <c r="A392" s="265" t="s">
        <v>172</v>
      </c>
      <c r="B392" s="360">
        <v>151</v>
      </c>
      <c r="C392" s="317">
        <v>168</v>
      </c>
      <c r="D392" s="350">
        <f t="shared" si="40"/>
        <v>11.2582781456954</v>
      </c>
    </row>
    <row r="393" spans="1:4">
      <c r="A393" s="265" t="s">
        <v>361</v>
      </c>
      <c r="B393" s="360">
        <v>151</v>
      </c>
      <c r="C393" s="317">
        <v>168</v>
      </c>
      <c r="D393" s="350">
        <f t="shared" si="40"/>
        <v>11.2582781456954</v>
      </c>
    </row>
    <row r="394" spans="1:4">
      <c r="A394" s="265" t="s">
        <v>362</v>
      </c>
      <c r="B394" s="360">
        <v>151</v>
      </c>
      <c r="C394" s="317">
        <v>168</v>
      </c>
      <c r="D394" s="350">
        <f t="shared" si="40"/>
        <v>11.2582781456954</v>
      </c>
    </row>
    <row r="395" spans="1:4">
      <c r="A395" s="265" t="s">
        <v>363</v>
      </c>
      <c r="B395" s="360">
        <v>4800</v>
      </c>
      <c r="C395" s="317">
        <v>5033</v>
      </c>
      <c r="D395" s="350">
        <f t="shared" si="40"/>
        <v>4.85416666666667</v>
      </c>
    </row>
    <row r="396" spans="1:4">
      <c r="A396" s="265" t="s">
        <v>364</v>
      </c>
      <c r="B396" s="360"/>
      <c r="C396" s="317">
        <v>2942</v>
      </c>
      <c r="D396" s="350"/>
    </row>
    <row r="397" spans="1:4">
      <c r="A397" s="265" t="s">
        <v>365</v>
      </c>
      <c r="B397" s="360"/>
      <c r="C397" s="317">
        <v>2942</v>
      </c>
      <c r="D397" s="350"/>
    </row>
    <row r="398" spans="1:4">
      <c r="A398" s="265" t="s">
        <v>366</v>
      </c>
      <c r="B398" s="360"/>
      <c r="C398" s="317">
        <v>2942</v>
      </c>
      <c r="D398" s="350"/>
    </row>
    <row r="399" spans="1:4">
      <c r="A399" s="265" t="s">
        <v>367</v>
      </c>
      <c r="B399" s="360"/>
      <c r="C399" s="317"/>
      <c r="D399" s="350"/>
    </row>
    <row r="400" spans="1:4">
      <c r="A400" s="265" t="s">
        <v>176</v>
      </c>
      <c r="B400" s="360">
        <v>5893</v>
      </c>
      <c r="C400" s="317">
        <v>2432</v>
      </c>
      <c r="D400" s="350">
        <f t="shared" ref="D400:D402" si="41">(C400-B400)/B400*100</f>
        <v>-58.7306974376379</v>
      </c>
    </row>
    <row r="401" spans="1:4">
      <c r="A401" s="265" t="s">
        <v>368</v>
      </c>
      <c r="B401" s="360">
        <v>4610</v>
      </c>
      <c r="C401" s="317">
        <v>600</v>
      </c>
      <c r="D401" s="350">
        <f t="shared" si="41"/>
        <v>-86.9848156182213</v>
      </c>
    </row>
    <row r="402" spans="1:4">
      <c r="A402" s="265" t="s">
        <v>369</v>
      </c>
      <c r="B402" s="360">
        <v>1283</v>
      </c>
      <c r="C402" s="329">
        <v>1832</v>
      </c>
      <c r="D402" s="350">
        <f t="shared" si="41"/>
        <v>42.7903351519875</v>
      </c>
    </row>
    <row r="403" spans="1:4">
      <c r="A403" s="265"/>
      <c r="B403" s="360"/>
      <c r="C403" s="317"/>
      <c r="D403" s="350"/>
    </row>
    <row r="404" spans="1:4">
      <c r="A404" s="265"/>
      <c r="B404" s="360"/>
      <c r="C404" s="317"/>
      <c r="D404" s="350"/>
    </row>
    <row r="405" spans="1:4">
      <c r="A405" s="365" t="s">
        <v>370</v>
      </c>
      <c r="B405" s="360">
        <v>321406</v>
      </c>
      <c r="C405" s="349">
        <v>347992</v>
      </c>
      <c r="D405" s="350">
        <f>(C405-B405)/B405*100</f>
        <v>8.27178086283392</v>
      </c>
    </row>
  </sheetData>
  <mergeCells count="1">
    <mergeCell ref="A2:D2"/>
  </mergeCells>
  <pageMargins left="0.786805555555556" right="0.786805555555556" top="0.984027777777778" bottom="1.02361111111111" header="0.984027777777778" footer="0.786805555555556"/>
  <pageSetup paperSize="9" scale="90" firstPageNumber="6" orientation="portrait" useFirstPageNumber="1"/>
  <headerFooter>
    <oddFooter>&amp;C&amp;13—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opLeftCell="A10" workbookViewId="0">
      <selection activeCell="C26" sqref="C26"/>
    </sheetView>
  </sheetViews>
  <sheetFormatPr defaultColWidth="9" defaultRowHeight="13.5" outlineLevelCol="3"/>
  <cols>
    <col min="1" max="1" width="25" style="304" customWidth="1"/>
    <col min="2" max="2" width="17.875" style="304" customWidth="1"/>
    <col min="3" max="3" width="15.125" style="304" customWidth="1"/>
    <col min="4" max="4" width="21" style="304" customWidth="1"/>
    <col min="5" max="16384" width="9" style="304"/>
  </cols>
  <sheetData>
    <row r="1" ht="14.25" spans="1:1">
      <c r="A1" s="332" t="s">
        <v>371</v>
      </c>
    </row>
    <row r="2" s="332" customFormat="1" ht="24.75" customHeight="1" spans="1:4">
      <c r="A2" s="334" t="s">
        <v>372</v>
      </c>
      <c r="B2" s="335"/>
      <c r="C2" s="335"/>
      <c r="D2" s="335"/>
    </row>
    <row r="3" ht="24.75" customHeight="1" spans="1:4">
      <c r="A3" s="311" t="s">
        <v>2</v>
      </c>
      <c r="B3" s="312"/>
      <c r="C3" s="312"/>
      <c r="D3" s="313" t="s">
        <v>3</v>
      </c>
    </row>
    <row r="4" ht="37.5" customHeight="1" spans="1:4">
      <c r="A4" s="336" t="s">
        <v>4</v>
      </c>
      <c r="B4" s="337" t="s">
        <v>5</v>
      </c>
      <c r="C4" s="336" t="s">
        <v>6</v>
      </c>
      <c r="D4" s="337" t="s">
        <v>7</v>
      </c>
    </row>
    <row r="5" ht="19.35" customHeight="1" spans="1:4">
      <c r="A5" s="338" t="s">
        <v>8</v>
      </c>
      <c r="B5" s="339">
        <f>SUM(B6:B21)</f>
        <v>39231</v>
      </c>
      <c r="C5" s="339">
        <f>SUM(C6:C21)</f>
        <v>49056</v>
      </c>
      <c r="D5" s="339">
        <f t="shared" ref="D5:D32" si="0">IF(B5=0,"",ROUND((C5-B5)/B5*100,1))</f>
        <v>25</v>
      </c>
    </row>
    <row r="6" ht="19.35" customHeight="1" spans="1:4">
      <c r="A6" s="338" t="s">
        <v>9</v>
      </c>
      <c r="B6" s="339">
        <v>4127</v>
      </c>
      <c r="C6" s="339">
        <v>4166</v>
      </c>
      <c r="D6" s="339">
        <f t="shared" si="0"/>
        <v>0.9</v>
      </c>
    </row>
    <row r="7" ht="19.35" customHeight="1" spans="1:4">
      <c r="A7" s="338" t="s">
        <v>10</v>
      </c>
      <c r="B7" s="339"/>
      <c r="C7" s="339"/>
      <c r="D7" s="339" t="str">
        <f t="shared" si="0"/>
        <v/>
      </c>
    </row>
    <row r="8" ht="19.35" customHeight="1" spans="1:4">
      <c r="A8" s="338" t="s">
        <v>11</v>
      </c>
      <c r="B8" s="339">
        <v>2682</v>
      </c>
      <c r="C8" s="339">
        <v>3650</v>
      </c>
      <c r="D8" s="339">
        <f t="shared" si="0"/>
        <v>36.1</v>
      </c>
    </row>
    <row r="9" ht="19.35" customHeight="1" spans="1:4">
      <c r="A9" s="338" t="s">
        <v>12</v>
      </c>
      <c r="B9" s="339">
        <v>1393</v>
      </c>
      <c r="C9" s="339">
        <v>1800</v>
      </c>
      <c r="D9" s="339">
        <f t="shared" si="0"/>
        <v>29.2</v>
      </c>
    </row>
    <row r="10" ht="19.35" customHeight="1" spans="1:4">
      <c r="A10" s="338" t="s">
        <v>13</v>
      </c>
      <c r="B10" s="339">
        <v>615</v>
      </c>
      <c r="C10" s="339">
        <v>750</v>
      </c>
      <c r="D10" s="339">
        <f t="shared" si="0"/>
        <v>22</v>
      </c>
    </row>
    <row r="11" ht="19.35" customHeight="1" spans="1:4">
      <c r="A11" s="338" t="s">
        <v>14</v>
      </c>
      <c r="B11" s="339">
        <v>430</v>
      </c>
      <c r="C11" s="339">
        <v>600</v>
      </c>
      <c r="D11" s="339">
        <f t="shared" si="0"/>
        <v>39.5</v>
      </c>
    </row>
    <row r="12" ht="19.35" customHeight="1" spans="1:4">
      <c r="A12" s="338" t="s">
        <v>15</v>
      </c>
      <c r="B12" s="339">
        <v>2860</v>
      </c>
      <c r="C12" s="339">
        <v>3000</v>
      </c>
      <c r="D12" s="339">
        <f t="shared" si="0"/>
        <v>4.9</v>
      </c>
    </row>
    <row r="13" ht="19.35" customHeight="1" spans="1:4">
      <c r="A13" s="338" t="s">
        <v>16</v>
      </c>
      <c r="B13" s="339">
        <v>125</v>
      </c>
      <c r="C13" s="339">
        <v>120</v>
      </c>
      <c r="D13" s="339">
        <f t="shared" si="0"/>
        <v>-4</v>
      </c>
    </row>
    <row r="14" ht="19.35" customHeight="1" spans="1:4">
      <c r="A14" s="338" t="s">
        <v>17</v>
      </c>
      <c r="B14" s="339">
        <v>4865</v>
      </c>
      <c r="C14" s="339">
        <v>6145</v>
      </c>
      <c r="D14" s="339">
        <f t="shared" si="0"/>
        <v>26.3</v>
      </c>
    </row>
    <row r="15" ht="19.35" customHeight="1" spans="1:4">
      <c r="A15" s="338" t="s">
        <v>18</v>
      </c>
      <c r="B15" s="339">
        <v>2739</v>
      </c>
      <c r="C15" s="339">
        <v>3300</v>
      </c>
      <c r="D15" s="339">
        <f t="shared" si="0"/>
        <v>20.5</v>
      </c>
    </row>
    <row r="16" ht="19.35" customHeight="1" spans="1:4">
      <c r="A16" s="338" t="s">
        <v>19</v>
      </c>
      <c r="B16" s="339">
        <v>78</v>
      </c>
      <c r="C16" s="339">
        <v>3000</v>
      </c>
      <c r="D16" s="339">
        <f t="shared" si="0"/>
        <v>3746.2</v>
      </c>
    </row>
    <row r="17" ht="19.35" customHeight="1" spans="1:4">
      <c r="A17" s="338" t="s">
        <v>20</v>
      </c>
      <c r="B17" s="339">
        <v>10577</v>
      </c>
      <c r="C17" s="339">
        <v>12875</v>
      </c>
      <c r="D17" s="339">
        <f t="shared" si="0"/>
        <v>21.7</v>
      </c>
    </row>
    <row r="18" ht="19.35" customHeight="1" spans="1:4">
      <c r="A18" s="338" t="s">
        <v>21</v>
      </c>
      <c r="B18" s="339">
        <v>8725</v>
      </c>
      <c r="C18" s="339">
        <v>9600</v>
      </c>
      <c r="D18" s="339">
        <f t="shared" si="0"/>
        <v>10</v>
      </c>
    </row>
    <row r="19" ht="19.35" customHeight="1" spans="1:4">
      <c r="A19" s="338" t="s">
        <v>22</v>
      </c>
      <c r="B19" s="339"/>
      <c r="C19" s="339"/>
      <c r="D19" s="339" t="str">
        <f t="shared" si="0"/>
        <v/>
      </c>
    </row>
    <row r="20" ht="19.35" customHeight="1" spans="1:4">
      <c r="A20" s="338" t="s">
        <v>23</v>
      </c>
      <c r="B20" s="339">
        <v>15</v>
      </c>
      <c r="C20" s="339">
        <v>50</v>
      </c>
      <c r="D20" s="339">
        <f t="shared" si="0"/>
        <v>233.3</v>
      </c>
    </row>
    <row r="21" ht="19.35" customHeight="1" spans="1:4">
      <c r="A21" s="338" t="s">
        <v>24</v>
      </c>
      <c r="B21" s="339"/>
      <c r="C21" s="339"/>
      <c r="D21" s="339" t="str">
        <f t="shared" si="0"/>
        <v/>
      </c>
    </row>
    <row r="22" ht="19.35" customHeight="1" spans="1:4">
      <c r="A22" s="338" t="s">
        <v>25</v>
      </c>
      <c r="B22" s="339">
        <f>SUM(B23:B30)</f>
        <v>36437</v>
      </c>
      <c r="C22" s="339">
        <f>SUM(C23:C30)</f>
        <v>32371</v>
      </c>
      <c r="D22" s="339">
        <f t="shared" si="0"/>
        <v>-11.2</v>
      </c>
    </row>
    <row r="23" ht="19.35" customHeight="1" spans="1:4">
      <c r="A23" s="338" t="s">
        <v>26</v>
      </c>
      <c r="B23" s="339">
        <v>6214</v>
      </c>
      <c r="C23" s="339">
        <v>3078</v>
      </c>
      <c r="D23" s="339">
        <f t="shared" si="0"/>
        <v>-50.5</v>
      </c>
    </row>
    <row r="24" ht="19.35" customHeight="1" spans="1:4">
      <c r="A24" s="338" t="s">
        <v>27</v>
      </c>
      <c r="B24" s="339">
        <v>18713</v>
      </c>
      <c r="C24" s="339">
        <v>18043</v>
      </c>
      <c r="D24" s="339">
        <f t="shared" si="0"/>
        <v>-3.6</v>
      </c>
    </row>
    <row r="25" ht="19.35" customHeight="1" spans="1:4">
      <c r="A25" s="338" t="s">
        <v>28</v>
      </c>
      <c r="B25" s="339">
        <v>4151</v>
      </c>
      <c r="C25" s="339">
        <v>4500</v>
      </c>
      <c r="D25" s="339">
        <f t="shared" si="0"/>
        <v>8.4</v>
      </c>
    </row>
    <row r="26" ht="19.35" customHeight="1" spans="1:4">
      <c r="A26" s="338" t="s">
        <v>29</v>
      </c>
      <c r="B26" s="339"/>
      <c r="C26" s="339"/>
      <c r="D26" s="339" t="str">
        <f t="shared" si="0"/>
        <v/>
      </c>
    </row>
    <row r="27" ht="19.35" customHeight="1" spans="1:4">
      <c r="A27" s="338" t="s">
        <v>30</v>
      </c>
      <c r="B27" s="339">
        <v>6659</v>
      </c>
      <c r="C27" s="339">
        <v>6000</v>
      </c>
      <c r="D27" s="339">
        <f t="shared" si="0"/>
        <v>-9.9</v>
      </c>
    </row>
    <row r="28" ht="19.35" customHeight="1" spans="1:4">
      <c r="A28" s="338" t="s">
        <v>31</v>
      </c>
      <c r="B28" s="339"/>
      <c r="C28" s="339">
        <v>100</v>
      </c>
      <c r="D28" s="339" t="str">
        <f t="shared" si="0"/>
        <v/>
      </c>
    </row>
    <row r="29" s="333" customFormat="1" ht="19.35" customHeight="1" spans="1:4">
      <c r="A29" s="338" t="s">
        <v>32</v>
      </c>
      <c r="B29" s="339">
        <v>605</v>
      </c>
      <c r="C29" s="339">
        <v>650</v>
      </c>
      <c r="D29" s="339">
        <f t="shared" si="0"/>
        <v>7.4</v>
      </c>
    </row>
    <row r="30" s="333" customFormat="1" ht="19.35" customHeight="1" spans="1:4">
      <c r="A30" s="338" t="s">
        <v>33</v>
      </c>
      <c r="B30" s="339">
        <v>95</v>
      </c>
      <c r="C30" s="339"/>
      <c r="D30" s="339">
        <f t="shared" si="0"/>
        <v>-100</v>
      </c>
    </row>
    <row r="31" s="333" customFormat="1" ht="19.35" customHeight="1" spans="1:4">
      <c r="A31" s="338" t="s">
        <v>34</v>
      </c>
      <c r="B31" s="339"/>
      <c r="C31" s="339"/>
      <c r="D31" s="339" t="str">
        <f t="shared" si="0"/>
        <v/>
      </c>
    </row>
    <row r="32" ht="19.35" customHeight="1" spans="1:4">
      <c r="A32" s="340" t="s">
        <v>35</v>
      </c>
      <c r="B32" s="339">
        <f>SUM(B22,B5,)</f>
        <v>75668</v>
      </c>
      <c r="C32" s="339">
        <f>SUM(C22,C5,)</f>
        <v>81427</v>
      </c>
      <c r="D32" s="339">
        <f t="shared" si="0"/>
        <v>7.6</v>
      </c>
    </row>
    <row r="33" ht="20.25" customHeight="1" spans="1:4">
      <c r="A33" s="341" t="s">
        <v>34</v>
      </c>
      <c r="B33" s="341"/>
      <c r="C33" s="341"/>
      <c r="D33" s="341"/>
    </row>
  </sheetData>
  <mergeCells count="2">
    <mergeCell ref="A2:D2"/>
    <mergeCell ref="A33:D33"/>
  </mergeCells>
  <printOptions horizontalCentered="1"/>
  <pageMargins left="0.786805555555556" right="0.786805555555556" top="0.984027777777778" bottom="0.66875" header="0.314583333333333" footer="0.786805555555556"/>
  <pageSetup paperSize="9" orientation="portrait" verticalDpi="300"/>
  <headerFooter>
    <oddFooter>&amp;C— 15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6"/>
  <sheetViews>
    <sheetView zoomScale="90" zoomScaleNormal="90" topLeftCell="A43" workbookViewId="0">
      <selection activeCell="L12" sqref="L12"/>
    </sheetView>
  </sheetViews>
  <sheetFormatPr defaultColWidth="9" defaultRowHeight="14.25"/>
  <cols>
    <col min="1" max="1" width="41.125" style="306" customWidth="1"/>
    <col min="2" max="3" width="14.25" style="306" customWidth="1"/>
    <col min="4" max="4" width="19" style="306" customWidth="1"/>
    <col min="5" max="5" width="8.5" style="307" hidden="1" customWidth="1"/>
    <col min="6" max="6" width="14.125" style="307" hidden="1" customWidth="1"/>
    <col min="7" max="7" width="0.5" style="307" hidden="1" customWidth="1"/>
    <col min="8" max="8" width="0.125" style="308" customWidth="1"/>
    <col min="9" max="9" width="9" style="308"/>
    <col min="10" max="10" width="9.5" style="308" customWidth="1"/>
    <col min="11" max="16384" width="9" style="308"/>
  </cols>
  <sheetData>
    <row r="1" s="304" customFormat="1" spans="1:1">
      <c r="A1" s="305" t="s">
        <v>373</v>
      </c>
    </row>
    <row r="2" s="305" customFormat="1" ht="24.75" customHeight="1" spans="1:4">
      <c r="A2" s="309" t="s">
        <v>374</v>
      </c>
      <c r="B2" s="310"/>
      <c r="C2" s="310"/>
      <c r="D2" s="310"/>
    </row>
    <row r="3" s="304" customFormat="1" ht="24.75" customHeight="1" spans="1:4">
      <c r="A3" s="311" t="s">
        <v>2</v>
      </c>
      <c r="B3" s="312"/>
      <c r="C3" s="312"/>
      <c r="D3" s="313" t="s">
        <v>3</v>
      </c>
    </row>
    <row r="4" ht="28.5" spans="1:6">
      <c r="A4" s="314" t="s">
        <v>375</v>
      </c>
      <c r="B4" s="315" t="s">
        <v>39</v>
      </c>
      <c r="C4" s="314" t="s">
        <v>6</v>
      </c>
      <c r="D4" s="316" t="s">
        <v>7</v>
      </c>
      <c r="F4" s="307" t="s">
        <v>40</v>
      </c>
    </row>
    <row r="5" ht="14.85" customHeight="1" spans="1:10">
      <c r="A5" s="317" t="s">
        <v>41</v>
      </c>
      <c r="B5" s="318">
        <v>13624</v>
      </c>
      <c r="C5" s="319">
        <v>12880</v>
      </c>
      <c r="D5" s="320">
        <f t="shared" ref="D5:D17" si="0">(C5-B5)/B5*100</f>
        <v>-5.46095126247798</v>
      </c>
      <c r="E5" s="321">
        <v>201</v>
      </c>
      <c r="F5" s="322">
        <f t="shared" ref="F5:F68" si="1">SUM(C5)</f>
        <v>12880</v>
      </c>
      <c r="G5" s="321" t="s">
        <v>41</v>
      </c>
      <c r="J5" s="325"/>
    </row>
    <row r="6" ht="14.85" customHeight="1" spans="1:7">
      <c r="A6" s="323" t="s">
        <v>42</v>
      </c>
      <c r="B6" s="318">
        <v>404</v>
      </c>
      <c r="C6" s="319">
        <v>413</v>
      </c>
      <c r="D6" s="320">
        <f t="shared" si="0"/>
        <v>2.22772277227723</v>
      </c>
      <c r="E6" s="321">
        <v>20101</v>
      </c>
      <c r="F6" s="322">
        <f t="shared" si="1"/>
        <v>413</v>
      </c>
      <c r="G6" s="321" t="s">
        <v>42</v>
      </c>
    </row>
    <row r="7" ht="14.85" customHeight="1" spans="1:7">
      <c r="A7" s="323" t="s">
        <v>43</v>
      </c>
      <c r="B7" s="318">
        <v>258</v>
      </c>
      <c r="C7" s="319">
        <v>274</v>
      </c>
      <c r="D7" s="320">
        <f t="shared" si="0"/>
        <v>6.2015503875969</v>
      </c>
      <c r="E7" s="321">
        <v>2010101</v>
      </c>
      <c r="F7" s="322">
        <f t="shared" si="1"/>
        <v>274</v>
      </c>
      <c r="G7" s="321" t="s">
        <v>43</v>
      </c>
    </row>
    <row r="8" ht="14.85" customHeight="1" spans="1:7">
      <c r="A8" s="323" t="s">
        <v>44</v>
      </c>
      <c r="B8" s="318">
        <v>42</v>
      </c>
      <c r="C8" s="319">
        <v>50</v>
      </c>
      <c r="D8" s="320">
        <f t="shared" si="0"/>
        <v>19.047619047619</v>
      </c>
      <c r="E8" s="321">
        <v>2010102</v>
      </c>
      <c r="F8" s="322">
        <f t="shared" si="1"/>
        <v>50</v>
      </c>
      <c r="G8" s="321" t="s">
        <v>44</v>
      </c>
    </row>
    <row r="9" ht="14.85" customHeight="1" spans="1:7">
      <c r="A9" s="324" t="s">
        <v>45</v>
      </c>
      <c r="B9" s="318">
        <v>8</v>
      </c>
      <c r="C9" s="319">
        <v>3</v>
      </c>
      <c r="D9" s="320">
        <f t="shared" si="0"/>
        <v>-62.5</v>
      </c>
      <c r="E9" s="321">
        <v>2010103</v>
      </c>
      <c r="F9" s="322">
        <f t="shared" si="1"/>
        <v>3</v>
      </c>
      <c r="G9" s="321" t="s">
        <v>45</v>
      </c>
    </row>
    <row r="10" ht="14.85" customHeight="1" spans="1:7">
      <c r="A10" s="324" t="s">
        <v>46</v>
      </c>
      <c r="B10" s="318">
        <v>56</v>
      </c>
      <c r="C10" s="319">
        <v>50</v>
      </c>
      <c r="D10" s="320">
        <f t="shared" si="0"/>
        <v>-10.7142857142857</v>
      </c>
      <c r="E10" s="321">
        <v>2010104</v>
      </c>
      <c r="F10" s="322">
        <f t="shared" si="1"/>
        <v>50</v>
      </c>
      <c r="G10" s="321" t="s">
        <v>46</v>
      </c>
    </row>
    <row r="11" ht="14.85" customHeight="1" spans="1:7">
      <c r="A11" s="317" t="s">
        <v>47</v>
      </c>
      <c r="B11" s="318">
        <v>30</v>
      </c>
      <c r="C11" s="319">
        <v>21</v>
      </c>
      <c r="D11" s="320">
        <f t="shared" si="0"/>
        <v>-30</v>
      </c>
      <c r="E11" s="321">
        <v>2010201</v>
      </c>
      <c r="F11" s="322">
        <f t="shared" si="1"/>
        <v>21</v>
      </c>
      <c r="G11" s="321" t="s">
        <v>43</v>
      </c>
    </row>
    <row r="12" ht="14.85" customHeight="1" spans="1:7">
      <c r="A12" s="317" t="s">
        <v>48</v>
      </c>
      <c r="B12" s="318">
        <v>10</v>
      </c>
      <c r="C12" s="319">
        <v>15</v>
      </c>
      <c r="D12" s="320">
        <f t="shared" si="0"/>
        <v>50</v>
      </c>
      <c r="E12" s="321">
        <v>2010204</v>
      </c>
      <c r="F12" s="322">
        <f t="shared" si="1"/>
        <v>15</v>
      </c>
      <c r="G12" s="321" t="s">
        <v>49</v>
      </c>
    </row>
    <row r="13" ht="14.85" customHeight="1" spans="1:7">
      <c r="A13" s="323" t="s">
        <v>50</v>
      </c>
      <c r="B13" s="318">
        <v>317</v>
      </c>
      <c r="C13" s="319">
        <v>368</v>
      </c>
      <c r="D13" s="320">
        <f t="shared" si="0"/>
        <v>16.0883280757098</v>
      </c>
      <c r="E13" s="321">
        <v>2010205</v>
      </c>
      <c r="F13" s="322">
        <f t="shared" si="1"/>
        <v>368</v>
      </c>
      <c r="G13" s="321" t="s">
        <v>51</v>
      </c>
    </row>
    <row r="14" ht="14.85" customHeight="1" spans="1:7">
      <c r="A14" s="323" t="s">
        <v>43</v>
      </c>
      <c r="B14" s="318">
        <v>169</v>
      </c>
      <c r="C14" s="319">
        <v>231</v>
      </c>
      <c r="D14" s="320">
        <f t="shared" si="0"/>
        <v>36.6863905325444</v>
      </c>
      <c r="E14" s="321">
        <v>2010299</v>
      </c>
      <c r="F14" s="322">
        <f t="shared" si="1"/>
        <v>231</v>
      </c>
      <c r="G14" s="321" t="s">
        <v>52</v>
      </c>
    </row>
    <row r="15" ht="14.85" customHeight="1" spans="1:7">
      <c r="A15" s="323" t="s">
        <v>44</v>
      </c>
      <c r="B15" s="318">
        <v>40</v>
      </c>
      <c r="C15" s="319"/>
      <c r="D15" s="320">
        <f t="shared" si="0"/>
        <v>-100</v>
      </c>
      <c r="E15" s="321">
        <v>20103</v>
      </c>
      <c r="F15" s="322">
        <f t="shared" si="1"/>
        <v>0</v>
      </c>
      <c r="G15" s="321" t="s">
        <v>53</v>
      </c>
    </row>
    <row r="16" ht="14.85" customHeight="1" spans="1:7">
      <c r="A16" s="324" t="s">
        <v>45</v>
      </c>
      <c r="B16" s="318">
        <v>19</v>
      </c>
      <c r="C16" s="319">
        <v>17</v>
      </c>
      <c r="D16" s="320">
        <f t="shared" si="0"/>
        <v>-10.5263157894737</v>
      </c>
      <c r="E16" s="321">
        <v>2010301</v>
      </c>
      <c r="F16" s="322">
        <f t="shared" si="1"/>
        <v>17</v>
      </c>
      <c r="G16" s="321" t="s">
        <v>43</v>
      </c>
    </row>
    <row r="17" ht="14.85" customHeight="1" spans="1:7">
      <c r="A17" s="324" t="s">
        <v>49</v>
      </c>
      <c r="B17" s="318">
        <v>55</v>
      </c>
      <c r="C17" s="319">
        <v>93</v>
      </c>
      <c r="D17" s="320">
        <f t="shared" si="0"/>
        <v>69.0909090909091</v>
      </c>
      <c r="E17" s="321">
        <v>2010302</v>
      </c>
      <c r="F17" s="322">
        <f t="shared" si="1"/>
        <v>93</v>
      </c>
      <c r="G17" s="321" t="s">
        <v>44</v>
      </c>
    </row>
    <row r="18" ht="14.85" customHeight="1" spans="1:7">
      <c r="A18" s="324" t="s">
        <v>51</v>
      </c>
      <c r="B18" s="318"/>
      <c r="C18" s="319">
        <v>27</v>
      </c>
      <c r="D18" s="320"/>
      <c r="E18" s="321">
        <v>2010303</v>
      </c>
      <c r="F18" s="322">
        <f t="shared" si="1"/>
        <v>27</v>
      </c>
      <c r="G18" s="321" t="s">
        <v>45</v>
      </c>
    </row>
    <row r="19" ht="14.85" customHeight="1" spans="1:7">
      <c r="A19" s="324" t="s">
        <v>52</v>
      </c>
      <c r="B19" s="318">
        <v>34</v>
      </c>
      <c r="C19" s="319"/>
      <c r="D19" s="320">
        <f t="shared" ref="D19:D32" si="2">(C19-B19)/B19*100</f>
        <v>-100</v>
      </c>
      <c r="E19" s="321">
        <v>2010399</v>
      </c>
      <c r="F19" s="322">
        <f t="shared" si="1"/>
        <v>0</v>
      </c>
      <c r="G19" s="321" t="s">
        <v>54</v>
      </c>
    </row>
    <row r="20" ht="14.85" customHeight="1" spans="1:7">
      <c r="A20" s="323" t="s">
        <v>53</v>
      </c>
      <c r="B20" s="318">
        <v>1656</v>
      </c>
      <c r="C20" s="319">
        <v>1443</v>
      </c>
      <c r="D20" s="320">
        <f t="shared" si="2"/>
        <v>-12.8623188405797</v>
      </c>
      <c r="E20" s="321">
        <v>20104</v>
      </c>
      <c r="F20" s="322">
        <f t="shared" si="1"/>
        <v>1443</v>
      </c>
      <c r="G20" s="321" t="s">
        <v>55</v>
      </c>
    </row>
    <row r="21" ht="14.85" customHeight="1" spans="1:7">
      <c r="A21" s="323" t="s">
        <v>43</v>
      </c>
      <c r="B21" s="318">
        <v>527</v>
      </c>
      <c r="C21" s="319">
        <v>984</v>
      </c>
      <c r="D21" s="320">
        <f t="shared" si="2"/>
        <v>86.7172675521822</v>
      </c>
      <c r="E21" s="321">
        <v>2010401</v>
      </c>
      <c r="F21" s="322">
        <f t="shared" si="1"/>
        <v>984</v>
      </c>
      <c r="G21" s="321" t="s">
        <v>43</v>
      </c>
    </row>
    <row r="22" ht="14.85" customHeight="1" spans="1:7">
      <c r="A22" s="323" t="s">
        <v>44</v>
      </c>
      <c r="B22" s="318">
        <v>561</v>
      </c>
      <c r="C22" s="319">
        <v>20</v>
      </c>
      <c r="D22" s="320">
        <f t="shared" si="2"/>
        <v>-96.4349376114082</v>
      </c>
      <c r="E22" s="321">
        <v>2010408</v>
      </c>
      <c r="F22" s="322">
        <f t="shared" si="1"/>
        <v>20</v>
      </c>
      <c r="G22" s="321" t="s">
        <v>376</v>
      </c>
    </row>
    <row r="23" ht="14.85" customHeight="1" spans="1:7">
      <c r="A23" s="324" t="s">
        <v>45</v>
      </c>
      <c r="B23" s="318">
        <v>72</v>
      </c>
      <c r="C23" s="319">
        <v>10</v>
      </c>
      <c r="D23" s="320">
        <f t="shared" si="2"/>
        <v>-86.1111111111111</v>
      </c>
      <c r="E23" s="321">
        <v>2010499</v>
      </c>
      <c r="F23" s="322">
        <f t="shared" si="1"/>
        <v>10</v>
      </c>
      <c r="G23" s="321" t="s">
        <v>56</v>
      </c>
    </row>
    <row r="24" ht="14.85" customHeight="1" spans="1:7">
      <c r="A24" s="323" t="s">
        <v>58</v>
      </c>
      <c r="B24" s="318">
        <v>135</v>
      </c>
      <c r="C24" s="319"/>
      <c r="D24" s="320">
        <f t="shared" si="2"/>
        <v>-100</v>
      </c>
      <c r="E24" s="321">
        <v>2010505</v>
      </c>
      <c r="F24" s="322">
        <f t="shared" si="1"/>
        <v>0</v>
      </c>
      <c r="G24" s="321" t="s">
        <v>65</v>
      </c>
    </row>
    <row r="25" ht="14.85" customHeight="1" spans="1:7">
      <c r="A25" s="324" t="s">
        <v>60</v>
      </c>
      <c r="B25" s="318">
        <v>140</v>
      </c>
      <c r="C25" s="319">
        <v>207</v>
      </c>
      <c r="D25" s="320">
        <f t="shared" si="2"/>
        <v>47.8571428571429</v>
      </c>
      <c r="E25" s="321">
        <v>2010550</v>
      </c>
      <c r="F25" s="322">
        <f t="shared" si="1"/>
        <v>207</v>
      </c>
      <c r="G25" s="321" t="s">
        <v>60</v>
      </c>
    </row>
    <row r="26" ht="14.85" customHeight="1" spans="1:7">
      <c r="A26" s="324" t="s">
        <v>54</v>
      </c>
      <c r="B26" s="318">
        <v>221</v>
      </c>
      <c r="C26" s="319">
        <v>222</v>
      </c>
      <c r="D26" s="320">
        <f t="shared" si="2"/>
        <v>0.452488687782805</v>
      </c>
      <c r="E26" s="321">
        <v>20106</v>
      </c>
      <c r="F26" s="322">
        <f t="shared" si="1"/>
        <v>222</v>
      </c>
      <c r="G26" s="321" t="s">
        <v>61</v>
      </c>
    </row>
    <row r="27" ht="14.85" customHeight="1" spans="1:7">
      <c r="A27" s="323" t="s">
        <v>55</v>
      </c>
      <c r="B27" s="318">
        <v>354</v>
      </c>
      <c r="C27" s="319">
        <v>513</v>
      </c>
      <c r="D27" s="320">
        <f t="shared" si="2"/>
        <v>44.9152542372881</v>
      </c>
      <c r="E27" s="321">
        <v>2010601</v>
      </c>
      <c r="F27" s="322">
        <f t="shared" si="1"/>
        <v>513</v>
      </c>
      <c r="G27" s="321" t="s">
        <v>43</v>
      </c>
    </row>
    <row r="28" ht="14.85" customHeight="1" spans="1:7">
      <c r="A28" s="323" t="s">
        <v>43</v>
      </c>
      <c r="B28" s="318">
        <v>236</v>
      </c>
      <c r="C28" s="319">
        <v>307</v>
      </c>
      <c r="D28" s="320">
        <f t="shared" si="2"/>
        <v>30.0847457627119</v>
      </c>
      <c r="E28" s="321">
        <v>2010602</v>
      </c>
      <c r="F28" s="322">
        <f t="shared" si="1"/>
        <v>307</v>
      </c>
      <c r="G28" s="321" t="s">
        <v>44</v>
      </c>
    </row>
    <row r="29" ht="14.85" customHeight="1" spans="1:7">
      <c r="A29" s="324" t="s">
        <v>56</v>
      </c>
      <c r="B29" s="318">
        <v>118</v>
      </c>
      <c r="C29" s="319">
        <v>206</v>
      </c>
      <c r="D29" s="320">
        <f t="shared" si="2"/>
        <v>74.5762711864407</v>
      </c>
      <c r="E29" s="321">
        <v>2010850</v>
      </c>
      <c r="F29" s="322">
        <f t="shared" si="1"/>
        <v>206</v>
      </c>
      <c r="G29" s="321" t="s">
        <v>60</v>
      </c>
    </row>
    <row r="30" ht="14.85" customHeight="1" spans="1:7">
      <c r="A30" s="324" t="s">
        <v>57</v>
      </c>
      <c r="B30" s="318">
        <v>307</v>
      </c>
      <c r="C30" s="319">
        <v>298</v>
      </c>
      <c r="D30" s="320">
        <f t="shared" si="2"/>
        <v>-2.93159609120521</v>
      </c>
      <c r="E30" s="321">
        <v>20110</v>
      </c>
      <c r="F30" s="322">
        <f t="shared" si="1"/>
        <v>298</v>
      </c>
      <c r="G30" s="321" t="s">
        <v>63</v>
      </c>
    </row>
    <row r="31" ht="14.85" customHeight="1" spans="1:7">
      <c r="A31" s="324" t="s">
        <v>43</v>
      </c>
      <c r="B31" s="318">
        <v>183</v>
      </c>
      <c r="C31" s="319">
        <v>204</v>
      </c>
      <c r="D31" s="320">
        <f t="shared" si="2"/>
        <v>11.4754098360656</v>
      </c>
      <c r="E31" s="321">
        <v>2011001</v>
      </c>
      <c r="F31" s="322">
        <f t="shared" si="1"/>
        <v>204</v>
      </c>
      <c r="G31" s="321" t="s">
        <v>43</v>
      </c>
    </row>
    <row r="32" ht="14.85" customHeight="1" spans="1:7">
      <c r="A32" s="317" t="s">
        <v>44</v>
      </c>
      <c r="B32" s="318">
        <v>6</v>
      </c>
      <c r="C32" s="319"/>
      <c r="D32" s="320">
        <f t="shared" si="2"/>
        <v>-100</v>
      </c>
      <c r="E32" s="321">
        <v>2011002</v>
      </c>
      <c r="F32" s="322">
        <f t="shared" si="1"/>
        <v>0</v>
      </c>
      <c r="G32" s="321" t="s">
        <v>44</v>
      </c>
    </row>
    <row r="33" ht="14.85" customHeight="1" spans="1:7">
      <c r="A33" s="323" t="s">
        <v>45</v>
      </c>
      <c r="B33" s="318"/>
      <c r="C33" s="319">
        <v>1</v>
      </c>
      <c r="D33" s="320"/>
      <c r="E33" s="321">
        <v>2011050</v>
      </c>
      <c r="F33" s="322">
        <f t="shared" si="1"/>
        <v>1</v>
      </c>
      <c r="G33" s="321" t="s">
        <v>60</v>
      </c>
    </row>
    <row r="34" ht="14.85" customHeight="1" spans="1:7">
      <c r="A34" s="323" t="s">
        <v>65</v>
      </c>
      <c r="B34" s="318">
        <v>10</v>
      </c>
      <c r="C34" s="319"/>
      <c r="D34" s="320">
        <f t="shared" ref="D34:D47" si="3">(C34-B34)/B34*100</f>
        <v>-100</v>
      </c>
      <c r="E34" s="321">
        <v>20111</v>
      </c>
      <c r="F34" s="322">
        <f t="shared" si="1"/>
        <v>0</v>
      </c>
      <c r="G34" s="321" t="s">
        <v>81</v>
      </c>
    </row>
    <row r="35" ht="14.85" customHeight="1" spans="1:7">
      <c r="A35" s="324" t="s">
        <v>59</v>
      </c>
      <c r="B35" s="318">
        <v>7</v>
      </c>
      <c r="C35" s="319"/>
      <c r="D35" s="320">
        <f t="shared" si="3"/>
        <v>-100</v>
      </c>
      <c r="E35" s="321">
        <v>2011103</v>
      </c>
      <c r="F35" s="322">
        <f t="shared" si="1"/>
        <v>0</v>
      </c>
      <c r="G35" s="321" t="s">
        <v>45</v>
      </c>
    </row>
    <row r="36" ht="14.85" customHeight="1" spans="1:7">
      <c r="A36" s="323" t="s">
        <v>60</v>
      </c>
      <c r="B36" s="318">
        <v>101</v>
      </c>
      <c r="C36" s="319">
        <v>93</v>
      </c>
      <c r="D36" s="320">
        <f t="shared" si="3"/>
        <v>-7.92079207920792</v>
      </c>
      <c r="E36" s="321">
        <v>20113</v>
      </c>
      <c r="F36" s="322">
        <f t="shared" si="1"/>
        <v>93</v>
      </c>
      <c r="G36" s="321" t="s">
        <v>66</v>
      </c>
    </row>
    <row r="37" ht="14.85" customHeight="1" spans="1:7">
      <c r="A37" s="323" t="s">
        <v>61</v>
      </c>
      <c r="B37" s="318">
        <v>1605</v>
      </c>
      <c r="C37" s="319">
        <v>1698</v>
      </c>
      <c r="D37" s="320">
        <f t="shared" si="3"/>
        <v>5.79439252336449</v>
      </c>
      <c r="E37" s="321">
        <v>2011350</v>
      </c>
      <c r="F37" s="322">
        <f t="shared" si="1"/>
        <v>1698</v>
      </c>
      <c r="G37" s="321" t="s">
        <v>60</v>
      </c>
    </row>
    <row r="38" ht="14.85" customHeight="1" spans="1:7">
      <c r="A38" s="324" t="s">
        <v>43</v>
      </c>
      <c r="B38" s="318">
        <v>440</v>
      </c>
      <c r="C38" s="319">
        <v>487</v>
      </c>
      <c r="D38" s="320">
        <f t="shared" si="3"/>
        <v>10.6818181818182</v>
      </c>
      <c r="E38" s="321">
        <v>2011399</v>
      </c>
      <c r="F38" s="322">
        <f t="shared" si="1"/>
        <v>487</v>
      </c>
      <c r="G38" s="321" t="s">
        <v>67</v>
      </c>
    </row>
    <row r="39" ht="14.85" customHeight="1" spans="1:7">
      <c r="A39" s="317" t="s">
        <v>44</v>
      </c>
      <c r="B39" s="318">
        <v>205</v>
      </c>
      <c r="C39" s="319">
        <v>140</v>
      </c>
      <c r="D39" s="320">
        <f t="shared" si="3"/>
        <v>-31.7073170731707</v>
      </c>
      <c r="E39" s="321">
        <v>20123</v>
      </c>
      <c r="F39" s="322">
        <f t="shared" si="1"/>
        <v>140</v>
      </c>
      <c r="G39" s="321" t="s">
        <v>68</v>
      </c>
    </row>
    <row r="40" ht="14.85" customHeight="1" spans="1:7">
      <c r="A40" s="317" t="s">
        <v>62</v>
      </c>
      <c r="B40" s="318">
        <v>10</v>
      </c>
      <c r="C40" s="319">
        <v>10</v>
      </c>
      <c r="D40" s="320">
        <f t="shared" si="3"/>
        <v>0</v>
      </c>
      <c r="E40" s="321">
        <v>2012304</v>
      </c>
      <c r="F40" s="322">
        <f t="shared" si="1"/>
        <v>10</v>
      </c>
      <c r="G40" s="321" t="s">
        <v>88</v>
      </c>
    </row>
    <row r="41" ht="14.85" customHeight="1" spans="1:7">
      <c r="A41" s="323" t="s">
        <v>70</v>
      </c>
      <c r="B41" s="318">
        <v>25</v>
      </c>
      <c r="C41" s="319">
        <v>25</v>
      </c>
      <c r="D41" s="320">
        <f t="shared" si="3"/>
        <v>0</v>
      </c>
      <c r="E41" s="321">
        <v>20126</v>
      </c>
      <c r="F41" s="322">
        <f t="shared" si="1"/>
        <v>25</v>
      </c>
      <c r="G41" s="321" t="s">
        <v>91</v>
      </c>
    </row>
    <row r="42" ht="14.85" customHeight="1" spans="1:7">
      <c r="A42" s="324" t="s">
        <v>60</v>
      </c>
      <c r="B42" s="318">
        <v>925</v>
      </c>
      <c r="C42" s="319">
        <v>1036</v>
      </c>
      <c r="D42" s="320">
        <f t="shared" si="3"/>
        <v>12</v>
      </c>
      <c r="E42" s="321">
        <v>20128</v>
      </c>
      <c r="F42" s="322">
        <f t="shared" si="1"/>
        <v>1036</v>
      </c>
      <c r="G42" s="321" t="s">
        <v>94</v>
      </c>
    </row>
    <row r="43" ht="14.85" customHeight="1" spans="1:7">
      <c r="A43" s="323" t="s">
        <v>71</v>
      </c>
      <c r="B43" s="318">
        <v>63</v>
      </c>
      <c r="C43" s="319">
        <v>0</v>
      </c>
      <c r="D43" s="320">
        <f t="shared" si="3"/>
        <v>-100</v>
      </c>
      <c r="E43" s="321">
        <v>2012802</v>
      </c>
      <c r="F43" s="322">
        <f t="shared" si="1"/>
        <v>0</v>
      </c>
      <c r="G43" s="321" t="s">
        <v>44</v>
      </c>
    </row>
    <row r="44" ht="14.85" customHeight="1" spans="1:7">
      <c r="A44" s="323" t="s">
        <v>44</v>
      </c>
      <c r="B44" s="318">
        <v>63</v>
      </c>
      <c r="C44" s="319"/>
      <c r="D44" s="320">
        <f t="shared" si="3"/>
        <v>-100</v>
      </c>
      <c r="E44" s="321">
        <v>2012901</v>
      </c>
      <c r="F44" s="322">
        <f t="shared" si="1"/>
        <v>0</v>
      </c>
      <c r="G44" s="321" t="s">
        <v>43</v>
      </c>
    </row>
    <row r="45" ht="14.85" customHeight="1" spans="1:7">
      <c r="A45" s="324" t="s">
        <v>73</v>
      </c>
      <c r="B45" s="318">
        <v>233</v>
      </c>
      <c r="C45" s="319">
        <v>242</v>
      </c>
      <c r="D45" s="320">
        <f t="shared" si="3"/>
        <v>3.86266094420601</v>
      </c>
      <c r="E45" s="321">
        <v>2013250</v>
      </c>
      <c r="F45" s="322">
        <f t="shared" si="1"/>
        <v>242</v>
      </c>
      <c r="G45" s="321" t="s">
        <v>60</v>
      </c>
    </row>
    <row r="46" ht="14.85" customHeight="1" spans="1:7">
      <c r="A46" s="323" t="s">
        <v>43</v>
      </c>
      <c r="B46" s="318">
        <v>150</v>
      </c>
      <c r="C46" s="319">
        <v>164</v>
      </c>
      <c r="D46" s="320">
        <f t="shared" si="3"/>
        <v>9.33333333333333</v>
      </c>
      <c r="E46" s="321">
        <v>2013299</v>
      </c>
      <c r="F46" s="322">
        <f t="shared" si="1"/>
        <v>164</v>
      </c>
      <c r="G46" s="321" t="s">
        <v>74</v>
      </c>
    </row>
    <row r="47" ht="14.85" customHeight="1" spans="1:7">
      <c r="A47" s="324" t="s">
        <v>76</v>
      </c>
      <c r="B47" s="318">
        <v>12</v>
      </c>
      <c r="C47" s="319">
        <v>5</v>
      </c>
      <c r="D47" s="320">
        <f t="shared" si="3"/>
        <v>-58.3333333333333</v>
      </c>
      <c r="E47" s="321">
        <v>2013302</v>
      </c>
      <c r="F47" s="322">
        <f t="shared" si="1"/>
        <v>5</v>
      </c>
      <c r="G47" s="321" t="s">
        <v>44</v>
      </c>
    </row>
    <row r="48" ht="14.85" customHeight="1" spans="1:7">
      <c r="A48" s="324" t="s">
        <v>70</v>
      </c>
      <c r="B48" s="318"/>
      <c r="C48" s="319">
        <v>5</v>
      </c>
      <c r="D48" s="320"/>
      <c r="E48" s="321">
        <v>20134</v>
      </c>
      <c r="F48" s="322">
        <f t="shared" si="1"/>
        <v>5</v>
      </c>
      <c r="G48" s="321" t="s">
        <v>117</v>
      </c>
    </row>
    <row r="49" ht="14.85" customHeight="1" spans="1:7">
      <c r="A49" s="324" t="s">
        <v>60</v>
      </c>
      <c r="B49" s="318">
        <v>71</v>
      </c>
      <c r="C49" s="319">
        <v>68</v>
      </c>
      <c r="D49" s="320">
        <f t="shared" ref="D49:D53" si="4">(C49-B49)/B49*100</f>
        <v>-4.22535211267606</v>
      </c>
      <c r="E49" s="321">
        <v>2013401</v>
      </c>
      <c r="F49" s="322">
        <f t="shared" si="1"/>
        <v>68</v>
      </c>
      <c r="G49" s="321" t="s">
        <v>43</v>
      </c>
    </row>
    <row r="50" ht="14.85" customHeight="1" spans="1:7">
      <c r="A50" s="324" t="s">
        <v>63</v>
      </c>
      <c r="B50" s="318">
        <v>812</v>
      </c>
      <c r="C50" s="319">
        <v>921</v>
      </c>
      <c r="D50" s="320">
        <f t="shared" si="4"/>
        <v>13.423645320197</v>
      </c>
      <c r="E50" s="321">
        <v>2019999</v>
      </c>
      <c r="F50" s="322">
        <f t="shared" si="1"/>
        <v>921</v>
      </c>
      <c r="G50" s="321" t="s">
        <v>77</v>
      </c>
    </row>
    <row r="51" ht="14.85" customHeight="1" spans="1:7">
      <c r="A51" s="324" t="s">
        <v>43</v>
      </c>
      <c r="B51" s="318">
        <v>228</v>
      </c>
      <c r="C51" s="319">
        <v>381</v>
      </c>
      <c r="D51" s="320">
        <f t="shared" si="4"/>
        <v>67.1052631578947</v>
      </c>
      <c r="E51" s="321">
        <v>204</v>
      </c>
      <c r="F51" s="322">
        <f t="shared" si="1"/>
        <v>381</v>
      </c>
      <c r="G51" s="321" t="s">
        <v>78</v>
      </c>
    </row>
    <row r="52" ht="14.85" customHeight="1" spans="1:7">
      <c r="A52" s="323" t="s">
        <v>44</v>
      </c>
      <c r="B52" s="318">
        <v>47</v>
      </c>
      <c r="C52" s="319"/>
      <c r="D52" s="320">
        <f t="shared" si="4"/>
        <v>-100</v>
      </c>
      <c r="E52" s="321">
        <v>20402</v>
      </c>
      <c r="F52" s="322">
        <f t="shared" si="1"/>
        <v>0</v>
      </c>
      <c r="G52" s="321" t="s">
        <v>79</v>
      </c>
    </row>
    <row r="53" ht="14.85" customHeight="1" spans="1:7">
      <c r="A53" s="324" t="s">
        <v>60</v>
      </c>
      <c r="B53" s="318">
        <v>537</v>
      </c>
      <c r="C53" s="319">
        <v>522</v>
      </c>
      <c r="D53" s="320">
        <f t="shared" si="4"/>
        <v>-2.79329608938547</v>
      </c>
      <c r="E53" s="321">
        <v>20404</v>
      </c>
      <c r="F53" s="322">
        <f t="shared" si="1"/>
        <v>522</v>
      </c>
      <c r="G53" s="321" t="s">
        <v>80</v>
      </c>
    </row>
    <row r="54" ht="14.85" customHeight="1" spans="1:7">
      <c r="A54" s="324" t="s">
        <v>64</v>
      </c>
      <c r="B54" s="318"/>
      <c r="C54" s="319">
        <v>18</v>
      </c>
      <c r="D54" s="320"/>
      <c r="E54" s="321">
        <v>2040401</v>
      </c>
      <c r="F54" s="322">
        <f t="shared" si="1"/>
        <v>18</v>
      </c>
      <c r="G54" s="321" t="s">
        <v>43</v>
      </c>
    </row>
    <row r="55" ht="14.85" customHeight="1" spans="1:7">
      <c r="A55" s="317" t="s">
        <v>81</v>
      </c>
      <c r="B55" s="318">
        <v>1133</v>
      </c>
      <c r="C55" s="319">
        <v>1713</v>
      </c>
      <c r="D55" s="320">
        <f t="shared" ref="D55:D57" si="5">(C55-B55)/B55*100</f>
        <v>51.1915269196823</v>
      </c>
      <c r="E55" s="321">
        <v>2040402</v>
      </c>
      <c r="F55" s="322">
        <f t="shared" si="1"/>
        <v>1713</v>
      </c>
      <c r="G55" s="321" t="s">
        <v>44</v>
      </c>
    </row>
    <row r="56" ht="14.85" customHeight="1" spans="1:7">
      <c r="A56" s="323" t="s">
        <v>43</v>
      </c>
      <c r="B56" s="318">
        <v>678</v>
      </c>
      <c r="C56" s="319">
        <v>1683</v>
      </c>
      <c r="D56" s="320">
        <f t="shared" si="5"/>
        <v>148.230088495575</v>
      </c>
      <c r="E56" s="321">
        <v>2040403</v>
      </c>
      <c r="F56" s="322">
        <f t="shared" si="1"/>
        <v>1683</v>
      </c>
      <c r="G56" s="321" t="s">
        <v>45</v>
      </c>
    </row>
    <row r="57" ht="14.85" customHeight="1" spans="1:7">
      <c r="A57" s="323" t="s">
        <v>44</v>
      </c>
      <c r="B57" s="318">
        <v>455</v>
      </c>
      <c r="C57" s="319"/>
      <c r="D57" s="320">
        <f t="shared" si="5"/>
        <v>-100</v>
      </c>
      <c r="E57" s="321">
        <v>2040499</v>
      </c>
      <c r="F57" s="322">
        <f t="shared" si="1"/>
        <v>0</v>
      </c>
      <c r="G57" s="321" t="s">
        <v>82</v>
      </c>
    </row>
    <row r="58" ht="14.85" customHeight="1" spans="1:7">
      <c r="A58" s="323" t="s">
        <v>60</v>
      </c>
      <c r="B58" s="318"/>
      <c r="C58" s="319">
        <v>30</v>
      </c>
      <c r="D58" s="320"/>
      <c r="E58" s="321">
        <v>20406</v>
      </c>
      <c r="F58" s="322">
        <f t="shared" si="1"/>
        <v>30</v>
      </c>
      <c r="G58" s="321" t="s">
        <v>83</v>
      </c>
    </row>
    <row r="59" ht="14.85" customHeight="1" spans="1:7">
      <c r="A59" s="317" t="s">
        <v>66</v>
      </c>
      <c r="B59" s="318">
        <v>324</v>
      </c>
      <c r="C59" s="319">
        <v>243</v>
      </c>
      <c r="D59" s="320">
        <f t="shared" ref="D59:D69" si="6">(C59-B59)/B59*100</f>
        <v>-25</v>
      </c>
      <c r="E59" s="321">
        <v>2040602</v>
      </c>
      <c r="F59" s="322">
        <f t="shared" si="1"/>
        <v>243</v>
      </c>
      <c r="G59" s="321" t="s">
        <v>44</v>
      </c>
    </row>
    <row r="60" ht="14.85" customHeight="1" spans="1:7">
      <c r="A60" s="323" t="s">
        <v>43</v>
      </c>
      <c r="B60" s="318">
        <v>183</v>
      </c>
      <c r="C60" s="319">
        <v>160</v>
      </c>
      <c r="D60" s="320">
        <f t="shared" si="6"/>
        <v>-12.568306010929</v>
      </c>
      <c r="E60" s="321">
        <v>2040606</v>
      </c>
      <c r="F60" s="322">
        <f t="shared" si="1"/>
        <v>160</v>
      </c>
      <c r="G60" s="321" t="s">
        <v>84</v>
      </c>
    </row>
    <row r="61" ht="14.85" customHeight="1" spans="1:7">
      <c r="A61" s="323" t="s">
        <v>60</v>
      </c>
      <c r="B61" s="318">
        <v>62</v>
      </c>
      <c r="C61" s="319"/>
      <c r="D61" s="320">
        <f t="shared" si="6"/>
        <v>-100</v>
      </c>
      <c r="E61" s="321">
        <v>2050101</v>
      </c>
      <c r="F61" s="322">
        <f t="shared" si="1"/>
        <v>0</v>
      </c>
      <c r="G61" s="321" t="s">
        <v>43</v>
      </c>
    </row>
    <row r="62" ht="14.85" customHeight="1" spans="1:7">
      <c r="A62" s="324" t="s">
        <v>67</v>
      </c>
      <c r="B62" s="318">
        <v>79</v>
      </c>
      <c r="C62" s="319">
        <v>83</v>
      </c>
      <c r="D62" s="320">
        <f t="shared" si="6"/>
        <v>5.06329113924051</v>
      </c>
      <c r="E62" s="321">
        <v>2050102</v>
      </c>
      <c r="F62" s="322">
        <f t="shared" si="1"/>
        <v>83</v>
      </c>
      <c r="G62" s="321" t="s">
        <v>44</v>
      </c>
    </row>
    <row r="63" ht="14.85" customHeight="1" spans="1:7">
      <c r="A63" s="323" t="s">
        <v>68</v>
      </c>
      <c r="B63" s="318">
        <v>47</v>
      </c>
      <c r="C63" s="319">
        <v>70</v>
      </c>
      <c r="D63" s="320">
        <f t="shared" si="6"/>
        <v>48.936170212766</v>
      </c>
      <c r="E63" s="321">
        <v>2050701</v>
      </c>
      <c r="F63" s="322">
        <f t="shared" si="1"/>
        <v>70</v>
      </c>
      <c r="G63" s="321" t="s">
        <v>85</v>
      </c>
    </row>
    <row r="64" ht="14.85" customHeight="1" spans="1:7">
      <c r="A64" s="323" t="s">
        <v>43</v>
      </c>
      <c r="B64" s="318">
        <v>21</v>
      </c>
      <c r="C64" s="319">
        <v>70</v>
      </c>
      <c r="D64" s="320">
        <f t="shared" si="6"/>
        <v>233.333333333333</v>
      </c>
      <c r="E64" s="321">
        <v>20508</v>
      </c>
      <c r="F64" s="322">
        <f t="shared" si="1"/>
        <v>70</v>
      </c>
      <c r="G64" s="321" t="s">
        <v>86</v>
      </c>
    </row>
    <row r="65" ht="14.85" customHeight="1" spans="1:7">
      <c r="A65" s="323" t="s">
        <v>44</v>
      </c>
      <c r="B65" s="318">
        <v>5</v>
      </c>
      <c r="C65" s="319"/>
      <c r="D65" s="320">
        <f t="shared" si="6"/>
        <v>-100</v>
      </c>
      <c r="E65" s="321">
        <v>2050801</v>
      </c>
      <c r="F65" s="322">
        <f t="shared" si="1"/>
        <v>0</v>
      </c>
      <c r="G65" s="321" t="s">
        <v>87</v>
      </c>
    </row>
    <row r="66" ht="14.85" customHeight="1" spans="1:7">
      <c r="A66" s="324" t="s">
        <v>88</v>
      </c>
      <c r="B66" s="318">
        <v>16</v>
      </c>
      <c r="C66" s="319"/>
      <c r="D66" s="320">
        <f t="shared" si="6"/>
        <v>-100</v>
      </c>
      <c r="E66" s="321">
        <v>20599</v>
      </c>
      <c r="F66" s="322">
        <f t="shared" si="1"/>
        <v>0</v>
      </c>
      <c r="G66" s="321" t="s">
        <v>89</v>
      </c>
    </row>
    <row r="67" ht="14.85" customHeight="1" spans="1:7">
      <c r="A67" s="317" t="s">
        <v>69</v>
      </c>
      <c r="B67" s="318">
        <v>5</v>
      </c>
      <c r="C67" s="319"/>
      <c r="D67" s="320">
        <f t="shared" si="6"/>
        <v>-100</v>
      </c>
      <c r="E67" s="321">
        <v>20601</v>
      </c>
      <c r="F67" s="322">
        <f t="shared" si="1"/>
        <v>0</v>
      </c>
      <c r="G67" s="321" t="s">
        <v>90</v>
      </c>
    </row>
    <row r="68" ht="14.85" customHeight="1" spans="1:7">
      <c r="A68" s="324" t="s">
        <v>91</v>
      </c>
      <c r="B68" s="318">
        <v>144</v>
      </c>
      <c r="C68" s="319">
        <v>149</v>
      </c>
      <c r="D68" s="320">
        <f t="shared" si="6"/>
        <v>3.47222222222222</v>
      </c>
      <c r="E68" s="321">
        <v>207</v>
      </c>
      <c r="F68" s="322">
        <f t="shared" si="1"/>
        <v>149</v>
      </c>
      <c r="G68" s="321" t="s">
        <v>92</v>
      </c>
    </row>
    <row r="69" ht="14.85" customHeight="1" spans="1:7">
      <c r="A69" s="324" t="s">
        <v>43</v>
      </c>
      <c r="B69" s="318">
        <v>144</v>
      </c>
      <c r="C69" s="319">
        <v>45</v>
      </c>
      <c r="D69" s="320">
        <f t="shared" si="6"/>
        <v>-68.75</v>
      </c>
      <c r="E69" s="321">
        <v>20701</v>
      </c>
      <c r="F69" s="322">
        <f t="shared" ref="F69:F132" si="7">SUM(C69)</f>
        <v>45</v>
      </c>
      <c r="G69" s="321" t="s">
        <v>93</v>
      </c>
    </row>
    <row r="70" ht="14.85" customHeight="1" spans="1:7">
      <c r="A70" s="324" t="s">
        <v>44</v>
      </c>
      <c r="B70" s="318"/>
      <c r="C70" s="319">
        <v>104</v>
      </c>
      <c r="D70" s="320"/>
      <c r="E70" s="321">
        <v>2070101</v>
      </c>
      <c r="F70" s="322">
        <f t="shared" si="7"/>
        <v>104</v>
      </c>
      <c r="G70" s="321" t="s">
        <v>43</v>
      </c>
    </row>
    <row r="71" ht="14.85" customHeight="1" spans="1:7">
      <c r="A71" s="324" t="s">
        <v>94</v>
      </c>
      <c r="B71" s="318">
        <v>68</v>
      </c>
      <c r="C71" s="319">
        <v>29</v>
      </c>
      <c r="D71" s="320">
        <f t="shared" ref="D71:D76" si="8">(C71-B71)/B71*100</f>
        <v>-57.3529411764706</v>
      </c>
      <c r="E71" s="321">
        <v>2070111</v>
      </c>
      <c r="F71" s="322">
        <f t="shared" si="7"/>
        <v>29</v>
      </c>
      <c r="G71" s="321" t="s">
        <v>95</v>
      </c>
    </row>
    <row r="72" ht="14.85" customHeight="1" spans="1:7">
      <c r="A72" s="324" t="s">
        <v>43</v>
      </c>
      <c r="B72" s="318">
        <v>47</v>
      </c>
      <c r="C72" s="319">
        <v>29</v>
      </c>
      <c r="D72" s="320">
        <f t="shared" si="8"/>
        <v>-38.2978723404255</v>
      </c>
      <c r="E72" s="321">
        <v>2070112</v>
      </c>
      <c r="F72" s="322">
        <f t="shared" si="7"/>
        <v>29</v>
      </c>
      <c r="G72" s="321" t="s">
        <v>96</v>
      </c>
    </row>
    <row r="73" ht="14.85" customHeight="1" spans="1:7">
      <c r="A73" s="324" t="s">
        <v>44</v>
      </c>
      <c r="B73" s="318">
        <v>21</v>
      </c>
      <c r="C73" s="319"/>
      <c r="D73" s="320">
        <f t="shared" si="8"/>
        <v>-100</v>
      </c>
      <c r="E73" s="321">
        <v>2070199</v>
      </c>
      <c r="F73" s="322">
        <f t="shared" si="7"/>
        <v>0</v>
      </c>
      <c r="G73" s="321" t="s">
        <v>97</v>
      </c>
    </row>
    <row r="74" ht="14.85" customHeight="1" spans="1:7">
      <c r="A74" s="324" t="s">
        <v>72</v>
      </c>
      <c r="B74" s="318">
        <v>59</v>
      </c>
      <c r="C74" s="319">
        <v>53</v>
      </c>
      <c r="D74" s="320">
        <f t="shared" si="8"/>
        <v>-10.1694915254237</v>
      </c>
      <c r="E74" s="321">
        <v>20708</v>
      </c>
      <c r="F74" s="322">
        <f t="shared" si="7"/>
        <v>53</v>
      </c>
      <c r="G74" s="321" t="s">
        <v>98</v>
      </c>
    </row>
    <row r="75" ht="14.85" customHeight="1" spans="1:7">
      <c r="A75" s="324" t="s">
        <v>43</v>
      </c>
      <c r="B75" s="318">
        <v>45</v>
      </c>
      <c r="C75" s="319">
        <v>49</v>
      </c>
      <c r="D75" s="320">
        <f t="shared" si="8"/>
        <v>8.88888888888889</v>
      </c>
      <c r="E75" s="321">
        <v>2070805</v>
      </c>
      <c r="F75" s="322">
        <f t="shared" si="7"/>
        <v>49</v>
      </c>
      <c r="G75" s="321" t="s">
        <v>99</v>
      </c>
    </row>
    <row r="76" ht="14.85" customHeight="1" spans="1:7">
      <c r="A76" s="324" t="s">
        <v>44</v>
      </c>
      <c r="B76" s="318">
        <v>14</v>
      </c>
      <c r="C76" s="319"/>
      <c r="D76" s="320">
        <f t="shared" si="8"/>
        <v>-100</v>
      </c>
      <c r="E76" s="321">
        <v>20799</v>
      </c>
      <c r="F76" s="322">
        <f t="shared" si="7"/>
        <v>0</v>
      </c>
      <c r="G76" s="321" t="s">
        <v>100</v>
      </c>
    </row>
    <row r="77" ht="14.85" customHeight="1" spans="1:7">
      <c r="A77" s="324" t="s">
        <v>60</v>
      </c>
      <c r="B77" s="318"/>
      <c r="C77" s="319">
        <v>4</v>
      </c>
      <c r="D77" s="320"/>
      <c r="E77" s="321">
        <v>20801</v>
      </c>
      <c r="F77" s="322">
        <f t="shared" si="7"/>
        <v>4</v>
      </c>
      <c r="G77" s="321" t="s">
        <v>101</v>
      </c>
    </row>
    <row r="78" ht="14.85" customHeight="1" spans="1:7">
      <c r="A78" s="324" t="s">
        <v>102</v>
      </c>
      <c r="B78" s="318">
        <v>1121</v>
      </c>
      <c r="C78" s="319">
        <v>1083</v>
      </c>
      <c r="D78" s="320">
        <f t="shared" ref="D78:D94" si="9">(C78-B78)/B78*100</f>
        <v>-3.38983050847458</v>
      </c>
      <c r="E78" s="321">
        <v>2080105</v>
      </c>
      <c r="F78" s="322">
        <f t="shared" si="7"/>
        <v>1083</v>
      </c>
      <c r="G78" s="321" t="s">
        <v>103</v>
      </c>
    </row>
    <row r="79" ht="14.85" customHeight="1" spans="1:7">
      <c r="A79" s="324" t="s">
        <v>43</v>
      </c>
      <c r="B79" s="318">
        <v>523</v>
      </c>
      <c r="C79" s="319">
        <v>729</v>
      </c>
      <c r="D79" s="320">
        <f t="shared" si="9"/>
        <v>39.3881453154876</v>
      </c>
      <c r="E79" s="321">
        <v>2080109</v>
      </c>
      <c r="F79" s="322">
        <f t="shared" si="7"/>
        <v>729</v>
      </c>
      <c r="G79" s="321" t="s">
        <v>104</v>
      </c>
    </row>
    <row r="80" ht="14.85" customHeight="1" spans="1:7">
      <c r="A80" s="323" t="s">
        <v>44</v>
      </c>
      <c r="B80" s="318">
        <v>412</v>
      </c>
      <c r="C80" s="319">
        <v>200</v>
      </c>
      <c r="D80" s="320">
        <f t="shared" si="9"/>
        <v>-51.4563106796116</v>
      </c>
      <c r="E80" s="321">
        <v>2080111</v>
      </c>
      <c r="F80" s="322">
        <f t="shared" si="7"/>
        <v>200</v>
      </c>
      <c r="G80" s="321" t="s">
        <v>105</v>
      </c>
    </row>
    <row r="81" ht="14.85" customHeight="1" spans="1:7">
      <c r="A81" s="324" t="s">
        <v>60</v>
      </c>
      <c r="B81" s="318">
        <v>186</v>
      </c>
      <c r="C81" s="319">
        <v>154</v>
      </c>
      <c r="D81" s="320">
        <f t="shared" si="9"/>
        <v>-17.2043010752688</v>
      </c>
      <c r="E81" s="321">
        <v>20802</v>
      </c>
      <c r="F81" s="322">
        <f t="shared" si="7"/>
        <v>154</v>
      </c>
      <c r="G81" s="321" t="s">
        <v>106</v>
      </c>
    </row>
    <row r="82" ht="14.85" customHeight="1" spans="1:7">
      <c r="A82" s="324" t="s">
        <v>107</v>
      </c>
      <c r="B82" s="318">
        <v>1407</v>
      </c>
      <c r="C82" s="319">
        <v>225</v>
      </c>
      <c r="D82" s="320">
        <f t="shared" si="9"/>
        <v>-84.0085287846482</v>
      </c>
      <c r="E82" s="321">
        <v>2080299</v>
      </c>
      <c r="F82" s="322">
        <f t="shared" si="7"/>
        <v>225</v>
      </c>
      <c r="G82" s="321" t="s">
        <v>108</v>
      </c>
    </row>
    <row r="83" ht="14.85" customHeight="1" spans="1:7">
      <c r="A83" s="323" t="s">
        <v>43</v>
      </c>
      <c r="B83" s="318">
        <v>156</v>
      </c>
      <c r="C83" s="319">
        <v>148</v>
      </c>
      <c r="D83" s="320">
        <f t="shared" si="9"/>
        <v>-5.12820512820513</v>
      </c>
      <c r="E83" s="321">
        <v>20805</v>
      </c>
      <c r="F83" s="322">
        <f t="shared" si="7"/>
        <v>148</v>
      </c>
      <c r="G83" s="321" t="s">
        <v>109</v>
      </c>
    </row>
    <row r="84" ht="14.85" customHeight="1" spans="1:7">
      <c r="A84" s="323" t="s">
        <v>44</v>
      </c>
      <c r="B84" s="318">
        <v>70</v>
      </c>
      <c r="C84" s="319"/>
      <c r="D84" s="320">
        <f t="shared" si="9"/>
        <v>-100</v>
      </c>
      <c r="E84" s="321">
        <v>2080501</v>
      </c>
      <c r="F84" s="322">
        <f t="shared" si="7"/>
        <v>0</v>
      </c>
      <c r="G84" s="321" t="s">
        <v>110</v>
      </c>
    </row>
    <row r="85" ht="14.85" customHeight="1" spans="1:7">
      <c r="A85" s="323" t="s">
        <v>60</v>
      </c>
      <c r="B85" s="318">
        <v>16</v>
      </c>
      <c r="C85" s="319">
        <v>22</v>
      </c>
      <c r="D85" s="320">
        <f t="shared" si="9"/>
        <v>37.5</v>
      </c>
      <c r="E85" s="321">
        <v>2080505</v>
      </c>
      <c r="F85" s="322">
        <f t="shared" si="7"/>
        <v>22</v>
      </c>
      <c r="G85" s="321" t="s">
        <v>111</v>
      </c>
    </row>
    <row r="86" ht="14.85" customHeight="1" spans="1:7">
      <c r="A86" s="324" t="s">
        <v>74</v>
      </c>
      <c r="B86" s="318">
        <v>1165</v>
      </c>
      <c r="C86" s="319">
        <v>55</v>
      </c>
      <c r="D86" s="320">
        <f t="shared" si="9"/>
        <v>-95.2789699570815</v>
      </c>
      <c r="E86" s="321">
        <v>2080507</v>
      </c>
      <c r="F86" s="322">
        <f t="shared" si="7"/>
        <v>55</v>
      </c>
      <c r="G86" s="321" t="s">
        <v>112</v>
      </c>
    </row>
    <row r="87" ht="14.85" customHeight="1" spans="1:7">
      <c r="A87" s="324" t="s">
        <v>75</v>
      </c>
      <c r="B87" s="318">
        <v>183</v>
      </c>
      <c r="C87" s="319">
        <v>180</v>
      </c>
      <c r="D87" s="320">
        <f t="shared" si="9"/>
        <v>-1.63934426229508</v>
      </c>
      <c r="E87" s="321">
        <v>2080599</v>
      </c>
      <c r="F87" s="322">
        <f t="shared" si="7"/>
        <v>180</v>
      </c>
      <c r="G87" s="321" t="s">
        <v>113</v>
      </c>
    </row>
    <row r="88" ht="14.85" customHeight="1" spans="1:7">
      <c r="A88" s="317" t="s">
        <v>43</v>
      </c>
      <c r="B88" s="318">
        <v>106</v>
      </c>
      <c r="C88" s="319">
        <v>158</v>
      </c>
      <c r="D88" s="320">
        <f t="shared" si="9"/>
        <v>49.0566037735849</v>
      </c>
      <c r="E88" s="321">
        <v>20806</v>
      </c>
      <c r="F88" s="322">
        <f t="shared" si="7"/>
        <v>158</v>
      </c>
      <c r="G88" s="321" t="s">
        <v>114</v>
      </c>
    </row>
    <row r="89" ht="14.85" customHeight="1" spans="1:7">
      <c r="A89" s="323" t="s">
        <v>44</v>
      </c>
      <c r="B89" s="318">
        <v>29</v>
      </c>
      <c r="C89" s="319">
        <v>22</v>
      </c>
      <c r="D89" s="320">
        <f t="shared" si="9"/>
        <v>-24.1379310344828</v>
      </c>
      <c r="E89" s="321">
        <v>2080699</v>
      </c>
      <c r="F89" s="322">
        <f t="shared" si="7"/>
        <v>22</v>
      </c>
      <c r="G89" s="321" t="s">
        <v>115</v>
      </c>
    </row>
    <row r="90" ht="14.85" customHeight="1" spans="1:7">
      <c r="A90" s="323" t="s">
        <v>60</v>
      </c>
      <c r="B90" s="318">
        <v>48</v>
      </c>
      <c r="C90" s="319"/>
      <c r="D90" s="320">
        <f t="shared" si="9"/>
        <v>-100</v>
      </c>
      <c r="E90" s="321">
        <v>2080799</v>
      </c>
      <c r="F90" s="322">
        <f t="shared" si="7"/>
        <v>0</v>
      </c>
      <c r="G90" s="321" t="s">
        <v>116</v>
      </c>
    </row>
    <row r="91" ht="14.85" customHeight="1" spans="1:7">
      <c r="A91" s="324" t="s">
        <v>117</v>
      </c>
      <c r="B91" s="318">
        <v>102</v>
      </c>
      <c r="C91" s="319">
        <v>119</v>
      </c>
      <c r="D91" s="320">
        <f t="shared" si="9"/>
        <v>16.6666666666667</v>
      </c>
      <c r="E91" s="321">
        <v>2080801</v>
      </c>
      <c r="F91" s="322">
        <f t="shared" si="7"/>
        <v>119</v>
      </c>
      <c r="G91" s="321" t="s">
        <v>118</v>
      </c>
    </row>
    <row r="92" ht="14.85" customHeight="1" spans="1:7">
      <c r="A92" s="324" t="s">
        <v>43</v>
      </c>
      <c r="B92" s="318">
        <v>74</v>
      </c>
      <c r="C92" s="319">
        <v>119</v>
      </c>
      <c r="D92" s="320">
        <f t="shared" si="9"/>
        <v>60.8108108108108</v>
      </c>
      <c r="E92" s="321">
        <v>2080899</v>
      </c>
      <c r="F92" s="322">
        <f t="shared" si="7"/>
        <v>119</v>
      </c>
      <c r="G92" s="321" t="s">
        <v>119</v>
      </c>
    </row>
    <row r="93" ht="14.85" customHeight="1" spans="1:7">
      <c r="A93" s="323" t="s">
        <v>44</v>
      </c>
      <c r="B93" s="318">
        <v>28</v>
      </c>
      <c r="C93" s="319"/>
      <c r="D93" s="320">
        <f t="shared" si="9"/>
        <v>-100</v>
      </c>
      <c r="E93" s="321">
        <v>20809</v>
      </c>
      <c r="F93" s="322">
        <f t="shared" si="7"/>
        <v>0</v>
      </c>
      <c r="G93" s="321" t="s">
        <v>120</v>
      </c>
    </row>
    <row r="94" ht="14.85" customHeight="1" spans="1:7">
      <c r="A94" s="324" t="s">
        <v>121</v>
      </c>
      <c r="B94" s="318">
        <v>106</v>
      </c>
      <c r="C94" s="326">
        <v>109</v>
      </c>
      <c r="D94" s="320">
        <f t="shared" si="9"/>
        <v>2.83018867924528</v>
      </c>
      <c r="E94" s="321">
        <v>2081601</v>
      </c>
      <c r="F94" s="322">
        <f t="shared" si="7"/>
        <v>109</v>
      </c>
      <c r="G94" s="321" t="s">
        <v>43</v>
      </c>
    </row>
    <row r="95" ht="14.85" customHeight="1" spans="1:7">
      <c r="A95" s="324" t="s">
        <v>43</v>
      </c>
      <c r="B95" s="318"/>
      <c r="C95" s="326">
        <v>109</v>
      </c>
      <c r="D95" s="320"/>
      <c r="E95" s="321">
        <v>2081602</v>
      </c>
      <c r="F95" s="322">
        <f t="shared" si="7"/>
        <v>109</v>
      </c>
      <c r="G95" s="321" t="s">
        <v>44</v>
      </c>
    </row>
    <row r="96" ht="14.85" customHeight="1" spans="1:7">
      <c r="A96" s="323" t="s">
        <v>122</v>
      </c>
      <c r="B96" s="318">
        <v>106</v>
      </c>
      <c r="C96" s="326"/>
      <c r="D96" s="320">
        <f t="shared" ref="D96:D105" si="10">(C96-B96)/B96*100</f>
        <v>-100</v>
      </c>
      <c r="E96" s="321">
        <v>2082502</v>
      </c>
      <c r="F96" s="322">
        <f t="shared" si="7"/>
        <v>0</v>
      </c>
      <c r="G96" s="321" t="s">
        <v>123</v>
      </c>
    </row>
    <row r="97" ht="14.85" customHeight="1" spans="1:7">
      <c r="A97" s="323" t="s">
        <v>124</v>
      </c>
      <c r="B97" s="318">
        <v>3005</v>
      </c>
      <c r="C97" s="326">
        <v>3011</v>
      </c>
      <c r="D97" s="320">
        <f t="shared" si="10"/>
        <v>0.199667221297837</v>
      </c>
      <c r="E97" s="321">
        <v>20828</v>
      </c>
      <c r="F97" s="322">
        <f t="shared" si="7"/>
        <v>3011</v>
      </c>
      <c r="G97" s="321" t="s">
        <v>125</v>
      </c>
    </row>
    <row r="98" ht="14.85" customHeight="1" spans="1:7">
      <c r="A98" s="323" t="s">
        <v>43</v>
      </c>
      <c r="B98" s="318">
        <v>1479</v>
      </c>
      <c r="C98" s="319">
        <v>1372</v>
      </c>
      <c r="D98" s="320">
        <f t="shared" si="10"/>
        <v>-7.23461798512508</v>
      </c>
      <c r="E98" s="321">
        <v>2082801</v>
      </c>
      <c r="F98" s="322">
        <f t="shared" si="7"/>
        <v>1372</v>
      </c>
      <c r="G98" s="321" t="s">
        <v>43</v>
      </c>
    </row>
    <row r="99" ht="14.85" customHeight="1" spans="1:7">
      <c r="A99" s="323" t="s">
        <v>44</v>
      </c>
      <c r="B99" s="318">
        <v>355</v>
      </c>
      <c r="C99" s="319">
        <v>836</v>
      </c>
      <c r="D99" s="320">
        <f t="shared" si="10"/>
        <v>135.492957746479</v>
      </c>
      <c r="E99" s="321">
        <v>2082850</v>
      </c>
      <c r="F99" s="322">
        <f t="shared" si="7"/>
        <v>836</v>
      </c>
      <c r="G99" s="321" t="s">
        <v>60</v>
      </c>
    </row>
    <row r="100" ht="14.85" customHeight="1" spans="1:7">
      <c r="A100" s="323" t="s">
        <v>126</v>
      </c>
      <c r="B100" s="318">
        <v>280</v>
      </c>
      <c r="C100" s="319">
        <v>1</v>
      </c>
      <c r="D100" s="320">
        <f t="shared" si="10"/>
        <v>-99.6428571428571</v>
      </c>
      <c r="E100" s="321">
        <v>210</v>
      </c>
      <c r="F100" s="322">
        <f t="shared" si="7"/>
        <v>1</v>
      </c>
      <c r="G100" s="321" t="s">
        <v>127</v>
      </c>
    </row>
    <row r="101" ht="14.85" customHeight="1" spans="1:7">
      <c r="A101" s="323" t="s">
        <v>128</v>
      </c>
      <c r="B101" s="318">
        <v>41</v>
      </c>
      <c r="C101" s="319"/>
      <c r="D101" s="320">
        <f t="shared" si="10"/>
        <v>-100</v>
      </c>
      <c r="E101" s="321">
        <v>21001</v>
      </c>
      <c r="F101" s="322">
        <f t="shared" si="7"/>
        <v>0</v>
      </c>
      <c r="G101" s="321" t="s">
        <v>129</v>
      </c>
    </row>
    <row r="102" ht="14.85" customHeight="1" spans="1:7">
      <c r="A102" s="323" t="s">
        <v>60</v>
      </c>
      <c r="B102" s="318">
        <v>689</v>
      </c>
      <c r="C102" s="319">
        <v>802</v>
      </c>
      <c r="D102" s="320">
        <f t="shared" si="10"/>
        <v>16.4005805515239</v>
      </c>
      <c r="E102" s="321">
        <v>21004</v>
      </c>
      <c r="F102" s="322">
        <f t="shared" si="7"/>
        <v>802</v>
      </c>
      <c r="G102" s="321" t="s">
        <v>132</v>
      </c>
    </row>
    <row r="103" ht="14.85" customHeight="1" spans="1:7">
      <c r="A103" s="323" t="s">
        <v>131</v>
      </c>
      <c r="B103" s="318">
        <v>161</v>
      </c>
      <c r="C103" s="319"/>
      <c r="D103" s="320">
        <f t="shared" si="10"/>
        <v>-100</v>
      </c>
      <c r="E103" s="321">
        <v>2100401</v>
      </c>
      <c r="F103" s="322">
        <f t="shared" si="7"/>
        <v>0</v>
      </c>
      <c r="G103" s="321" t="s">
        <v>134</v>
      </c>
    </row>
    <row r="104" ht="14.85" customHeight="1" spans="1:7">
      <c r="A104" s="323" t="s">
        <v>133</v>
      </c>
      <c r="B104" s="318">
        <v>174</v>
      </c>
      <c r="C104" s="319">
        <v>0</v>
      </c>
      <c r="D104" s="320">
        <f t="shared" si="10"/>
        <v>-100</v>
      </c>
      <c r="E104" s="321">
        <v>2100402</v>
      </c>
      <c r="F104" s="322">
        <f t="shared" si="7"/>
        <v>0</v>
      </c>
      <c r="G104" s="321" t="s">
        <v>265</v>
      </c>
    </row>
    <row r="105" ht="14.85" customHeight="1" spans="1:7">
      <c r="A105" s="324" t="s">
        <v>77</v>
      </c>
      <c r="B105" s="318">
        <v>174</v>
      </c>
      <c r="C105" s="319"/>
      <c r="D105" s="320">
        <f t="shared" si="10"/>
        <v>-100</v>
      </c>
      <c r="E105" s="321">
        <v>2100408</v>
      </c>
      <c r="F105" s="322">
        <f t="shared" si="7"/>
        <v>0</v>
      </c>
      <c r="G105" s="321" t="s">
        <v>137</v>
      </c>
    </row>
    <row r="106" ht="14.85" customHeight="1" spans="1:7">
      <c r="A106" s="317" t="s">
        <v>136</v>
      </c>
      <c r="B106" s="318"/>
      <c r="C106" s="319"/>
      <c r="D106" s="320"/>
      <c r="E106" s="321">
        <v>2100409</v>
      </c>
      <c r="F106" s="322">
        <f t="shared" si="7"/>
        <v>0</v>
      </c>
      <c r="G106" s="321" t="s">
        <v>377</v>
      </c>
    </row>
    <row r="107" ht="14.85" customHeight="1" spans="1:7">
      <c r="A107" s="317" t="s">
        <v>138</v>
      </c>
      <c r="B107" s="318"/>
      <c r="C107" s="319"/>
      <c r="D107" s="320"/>
      <c r="E107" s="321">
        <v>21007</v>
      </c>
      <c r="F107" s="322">
        <f t="shared" si="7"/>
        <v>0</v>
      </c>
      <c r="G107" s="321" t="s">
        <v>269</v>
      </c>
    </row>
    <row r="108" ht="14.85" customHeight="1" spans="1:7">
      <c r="A108" s="317" t="s">
        <v>78</v>
      </c>
      <c r="B108" s="318">
        <v>12475</v>
      </c>
      <c r="C108" s="319">
        <v>9562</v>
      </c>
      <c r="D108" s="320">
        <f t="shared" ref="D108:D112" si="11">(C108-B108)/B108*100</f>
        <v>-23.3507014028056</v>
      </c>
      <c r="E108" s="321">
        <v>2101301</v>
      </c>
      <c r="F108" s="322">
        <f t="shared" si="7"/>
        <v>9562</v>
      </c>
      <c r="G108" s="321" t="s">
        <v>280</v>
      </c>
    </row>
    <row r="109" ht="14.85" customHeight="1" spans="1:7">
      <c r="A109" s="324" t="s">
        <v>79</v>
      </c>
      <c r="B109" s="318">
        <v>9244</v>
      </c>
      <c r="C109" s="319">
        <v>6668</v>
      </c>
      <c r="D109" s="320">
        <f t="shared" si="11"/>
        <v>-27.8667243617482</v>
      </c>
      <c r="E109" s="321">
        <v>211</v>
      </c>
      <c r="F109" s="322">
        <f t="shared" si="7"/>
        <v>6668</v>
      </c>
      <c r="G109" s="321" t="s">
        <v>143</v>
      </c>
    </row>
    <row r="110" ht="14.85" customHeight="1" spans="1:7">
      <c r="A110" s="324" t="s">
        <v>43</v>
      </c>
      <c r="B110" s="318">
        <v>5913</v>
      </c>
      <c r="C110" s="319">
        <v>3643</v>
      </c>
      <c r="D110" s="320">
        <f t="shared" si="11"/>
        <v>-38.3899881616777</v>
      </c>
      <c r="E110" s="321">
        <v>21101</v>
      </c>
      <c r="F110" s="322">
        <f t="shared" si="7"/>
        <v>3643</v>
      </c>
      <c r="G110" s="321" t="s">
        <v>144</v>
      </c>
    </row>
    <row r="111" ht="14.85" customHeight="1" spans="1:7">
      <c r="A111" s="324" t="s">
        <v>44</v>
      </c>
      <c r="B111" s="318">
        <v>1440</v>
      </c>
      <c r="C111" s="319">
        <v>853</v>
      </c>
      <c r="D111" s="320">
        <f t="shared" si="11"/>
        <v>-40.7638888888889</v>
      </c>
      <c r="E111" s="321">
        <v>2110101</v>
      </c>
      <c r="F111" s="322">
        <f t="shared" si="7"/>
        <v>853</v>
      </c>
      <c r="G111" s="321" t="s">
        <v>43</v>
      </c>
    </row>
    <row r="112" ht="14.85" customHeight="1" spans="1:7">
      <c r="A112" s="324" t="s">
        <v>45</v>
      </c>
      <c r="B112" s="318">
        <v>161</v>
      </c>
      <c r="C112" s="319">
        <v>225</v>
      </c>
      <c r="D112" s="320">
        <f t="shared" si="11"/>
        <v>39.7515527950311</v>
      </c>
      <c r="E112" s="321">
        <v>21102</v>
      </c>
      <c r="F112" s="322">
        <f t="shared" si="7"/>
        <v>225</v>
      </c>
      <c r="G112" s="321" t="s">
        <v>146</v>
      </c>
    </row>
    <row r="113" ht="14.85" customHeight="1" spans="1:7">
      <c r="A113" s="324" t="s">
        <v>70</v>
      </c>
      <c r="B113" s="318"/>
      <c r="C113" s="319">
        <v>100</v>
      </c>
      <c r="D113" s="320"/>
      <c r="E113" s="321">
        <v>2110299</v>
      </c>
      <c r="F113" s="322">
        <f t="shared" si="7"/>
        <v>100</v>
      </c>
      <c r="G113" s="321" t="s">
        <v>286</v>
      </c>
    </row>
    <row r="114" ht="14.85" customHeight="1" spans="1:7">
      <c r="A114" s="324" t="s">
        <v>145</v>
      </c>
      <c r="B114" s="318">
        <v>70</v>
      </c>
      <c r="C114" s="319">
        <v>1739</v>
      </c>
      <c r="D114" s="320">
        <f t="shared" ref="D114:D126" si="12">(C114-B114)/B114*100</f>
        <v>2384.28571428571</v>
      </c>
      <c r="E114" s="321">
        <v>212</v>
      </c>
      <c r="F114" s="322">
        <f t="shared" si="7"/>
        <v>1739</v>
      </c>
      <c r="G114" s="321" t="s">
        <v>290</v>
      </c>
    </row>
    <row r="115" ht="14.85" customHeight="1" spans="1:7">
      <c r="A115" s="324" t="s">
        <v>147</v>
      </c>
      <c r="B115" s="318">
        <v>1660</v>
      </c>
      <c r="C115" s="319">
        <v>108</v>
      </c>
      <c r="D115" s="320">
        <f t="shared" si="12"/>
        <v>-93.4939759036145</v>
      </c>
      <c r="E115" s="321">
        <v>2120199</v>
      </c>
      <c r="F115" s="322">
        <f t="shared" si="7"/>
        <v>108</v>
      </c>
      <c r="G115" s="321" t="s">
        <v>293</v>
      </c>
    </row>
    <row r="116" ht="14.85" customHeight="1" spans="1:7">
      <c r="A116" s="323" t="s">
        <v>80</v>
      </c>
      <c r="B116" s="318">
        <v>1281</v>
      </c>
      <c r="C116" s="319">
        <v>1107</v>
      </c>
      <c r="D116" s="320">
        <f t="shared" si="12"/>
        <v>-13.5831381733021</v>
      </c>
      <c r="E116" s="321">
        <v>2130102</v>
      </c>
      <c r="F116" s="322">
        <f t="shared" si="7"/>
        <v>1107</v>
      </c>
      <c r="G116" s="321" t="s">
        <v>378</v>
      </c>
    </row>
    <row r="117" ht="14.85" customHeight="1" spans="1:7">
      <c r="A117" s="323" t="s">
        <v>43</v>
      </c>
      <c r="B117" s="318">
        <v>940</v>
      </c>
      <c r="C117" s="319">
        <v>1015</v>
      </c>
      <c r="D117" s="320">
        <f t="shared" si="12"/>
        <v>7.97872340425532</v>
      </c>
      <c r="E117" s="321">
        <v>2130108</v>
      </c>
      <c r="F117" s="322">
        <f t="shared" si="7"/>
        <v>1015</v>
      </c>
      <c r="G117" s="321" t="s">
        <v>379</v>
      </c>
    </row>
    <row r="118" ht="14.85" customHeight="1" spans="1:7">
      <c r="A118" s="323" t="s">
        <v>44</v>
      </c>
      <c r="B118" s="318">
        <v>253</v>
      </c>
      <c r="C118" s="319"/>
      <c r="D118" s="320">
        <f t="shared" si="12"/>
        <v>-100</v>
      </c>
      <c r="E118" s="321">
        <v>2130110</v>
      </c>
      <c r="F118" s="322">
        <f t="shared" si="7"/>
        <v>0</v>
      </c>
      <c r="G118" s="321" t="s">
        <v>380</v>
      </c>
    </row>
    <row r="119" ht="14.85" customHeight="1" spans="1:7">
      <c r="A119" s="324" t="s">
        <v>45</v>
      </c>
      <c r="B119" s="318">
        <v>88</v>
      </c>
      <c r="C119" s="319">
        <v>92</v>
      </c>
      <c r="D119" s="320">
        <f t="shared" si="12"/>
        <v>4.54545454545455</v>
      </c>
      <c r="E119" s="321">
        <v>2130199</v>
      </c>
      <c r="F119" s="322">
        <f t="shared" si="7"/>
        <v>92</v>
      </c>
      <c r="G119" s="321" t="s">
        <v>381</v>
      </c>
    </row>
    <row r="120" ht="14.85" customHeight="1" spans="1:7">
      <c r="A120" s="317" t="s">
        <v>153</v>
      </c>
      <c r="B120" s="318">
        <v>1320</v>
      </c>
      <c r="C120" s="319">
        <v>1037</v>
      </c>
      <c r="D120" s="320">
        <f t="shared" si="12"/>
        <v>-21.4393939393939</v>
      </c>
      <c r="E120" s="321">
        <v>21303</v>
      </c>
      <c r="F120" s="322">
        <f t="shared" si="7"/>
        <v>1037</v>
      </c>
      <c r="G120" s="321" t="s">
        <v>382</v>
      </c>
    </row>
    <row r="121" ht="14.85" customHeight="1" spans="1:7">
      <c r="A121" s="323" t="s">
        <v>43</v>
      </c>
      <c r="B121" s="318">
        <v>704</v>
      </c>
      <c r="C121" s="319">
        <v>971</v>
      </c>
      <c r="D121" s="320">
        <f t="shared" si="12"/>
        <v>37.9261363636364</v>
      </c>
      <c r="E121" s="321">
        <v>2130301</v>
      </c>
      <c r="F121" s="322">
        <f t="shared" si="7"/>
        <v>971</v>
      </c>
      <c r="G121" s="321" t="s">
        <v>152</v>
      </c>
    </row>
    <row r="122" ht="14.85" customHeight="1" spans="1:7">
      <c r="A122" s="323" t="s">
        <v>44</v>
      </c>
      <c r="B122" s="318">
        <v>550</v>
      </c>
      <c r="C122" s="319"/>
      <c r="D122" s="320">
        <f t="shared" si="12"/>
        <v>-100</v>
      </c>
      <c r="E122" s="321">
        <v>2130304</v>
      </c>
      <c r="F122" s="322">
        <f t="shared" si="7"/>
        <v>0</v>
      </c>
      <c r="G122" s="321" t="s">
        <v>383</v>
      </c>
    </row>
    <row r="123" ht="14.85" customHeight="1" spans="1:7">
      <c r="A123" s="323" t="s">
        <v>45</v>
      </c>
      <c r="B123" s="318">
        <v>66</v>
      </c>
      <c r="C123" s="319">
        <v>66</v>
      </c>
      <c r="D123" s="320">
        <f t="shared" si="12"/>
        <v>0</v>
      </c>
      <c r="E123" s="321">
        <v>2130314</v>
      </c>
      <c r="F123" s="322">
        <f t="shared" si="7"/>
        <v>66</v>
      </c>
      <c r="G123" s="321" t="s">
        <v>384</v>
      </c>
    </row>
    <row r="124" ht="14.85" customHeight="1" spans="1:7">
      <c r="A124" s="323" t="s">
        <v>83</v>
      </c>
      <c r="B124" s="318">
        <v>630</v>
      </c>
      <c r="C124" s="319">
        <v>750</v>
      </c>
      <c r="D124" s="320">
        <f t="shared" si="12"/>
        <v>19.047619047619</v>
      </c>
      <c r="E124" s="321">
        <v>2130599</v>
      </c>
      <c r="F124" s="322">
        <f t="shared" si="7"/>
        <v>750</v>
      </c>
      <c r="G124" s="321" t="s">
        <v>163</v>
      </c>
    </row>
    <row r="125" ht="14.85" customHeight="1" spans="1:7">
      <c r="A125" s="324" t="s">
        <v>43</v>
      </c>
      <c r="B125" s="318">
        <v>298</v>
      </c>
      <c r="C125" s="319">
        <v>445</v>
      </c>
      <c r="D125" s="320">
        <f t="shared" si="12"/>
        <v>49.3288590604027</v>
      </c>
      <c r="E125" s="321">
        <v>21306</v>
      </c>
      <c r="F125" s="322">
        <f t="shared" si="7"/>
        <v>445</v>
      </c>
      <c r="G125" s="321" t="s">
        <v>385</v>
      </c>
    </row>
    <row r="126" ht="14.85" customHeight="1" spans="1:7">
      <c r="A126" s="324" t="s">
        <v>44</v>
      </c>
      <c r="B126" s="318">
        <v>132</v>
      </c>
      <c r="C126" s="319"/>
      <c r="D126" s="320">
        <f t="shared" si="12"/>
        <v>-100</v>
      </c>
      <c r="E126" s="321">
        <v>2130601</v>
      </c>
      <c r="F126" s="322">
        <f t="shared" si="7"/>
        <v>0</v>
      </c>
      <c r="G126" s="321" t="s">
        <v>386</v>
      </c>
    </row>
    <row r="127" ht="14.85" customHeight="1" spans="1:7">
      <c r="A127" s="317" t="s">
        <v>159</v>
      </c>
      <c r="B127" s="318"/>
      <c r="C127" s="319">
        <v>38</v>
      </c>
      <c r="D127" s="320"/>
      <c r="E127" s="321">
        <v>21308</v>
      </c>
      <c r="F127" s="322">
        <f t="shared" si="7"/>
        <v>38</v>
      </c>
      <c r="G127" s="321" t="s">
        <v>387</v>
      </c>
    </row>
    <row r="128" ht="14.85" customHeight="1" spans="1:7">
      <c r="A128" s="323" t="s">
        <v>84</v>
      </c>
      <c r="B128" s="318">
        <v>24</v>
      </c>
      <c r="C128" s="319">
        <v>25</v>
      </c>
      <c r="D128" s="320">
        <f t="shared" ref="D128:D145" si="13">(C128-B128)/B128*100</f>
        <v>4.16666666666667</v>
      </c>
      <c r="E128" s="321">
        <v>214</v>
      </c>
      <c r="F128" s="322">
        <f t="shared" si="7"/>
        <v>25</v>
      </c>
      <c r="G128" s="321" t="s">
        <v>168</v>
      </c>
    </row>
    <row r="129" ht="14.85" customHeight="1" spans="1:7">
      <c r="A129" s="323" t="s">
        <v>162</v>
      </c>
      <c r="B129" s="318">
        <v>2</v>
      </c>
      <c r="C129" s="319"/>
      <c r="D129" s="320">
        <f t="shared" si="13"/>
        <v>-100</v>
      </c>
      <c r="E129" s="321">
        <v>21401</v>
      </c>
      <c r="F129" s="322">
        <f t="shared" si="7"/>
        <v>0</v>
      </c>
      <c r="G129" s="321" t="s">
        <v>388</v>
      </c>
    </row>
    <row r="130" ht="14.85" customHeight="1" spans="1:7">
      <c r="A130" s="324" t="s">
        <v>164</v>
      </c>
      <c r="B130" s="318">
        <v>20</v>
      </c>
      <c r="C130" s="319">
        <v>20</v>
      </c>
      <c r="D130" s="320">
        <f t="shared" si="13"/>
        <v>0</v>
      </c>
      <c r="E130" s="321">
        <v>2140112</v>
      </c>
      <c r="F130" s="322">
        <f t="shared" si="7"/>
        <v>20</v>
      </c>
      <c r="G130" s="321" t="s">
        <v>389</v>
      </c>
    </row>
    <row r="131" ht="14.85" customHeight="1" spans="1:7">
      <c r="A131" s="324" t="s">
        <v>60</v>
      </c>
      <c r="B131" s="318">
        <v>144</v>
      </c>
      <c r="C131" s="319">
        <v>139</v>
      </c>
      <c r="D131" s="320">
        <f t="shared" si="13"/>
        <v>-3.47222222222222</v>
      </c>
      <c r="E131" s="321">
        <v>2140602</v>
      </c>
      <c r="F131" s="322">
        <f t="shared" si="7"/>
        <v>139</v>
      </c>
      <c r="G131" s="321" t="s">
        <v>390</v>
      </c>
    </row>
    <row r="132" ht="14.85" customHeight="1" spans="1:7">
      <c r="A132" s="323" t="s">
        <v>167</v>
      </c>
      <c r="B132" s="318">
        <v>10</v>
      </c>
      <c r="C132" s="319">
        <v>83</v>
      </c>
      <c r="D132" s="320">
        <f t="shared" si="13"/>
        <v>730</v>
      </c>
      <c r="E132" s="321">
        <v>216</v>
      </c>
      <c r="F132" s="322">
        <f t="shared" si="7"/>
        <v>83</v>
      </c>
      <c r="G132" s="321" t="s">
        <v>337</v>
      </c>
    </row>
    <row r="133" spans="1:4">
      <c r="A133" s="317" t="s">
        <v>169</v>
      </c>
      <c r="B133" s="327">
        <v>58791</v>
      </c>
      <c r="C133" s="319">
        <v>69793</v>
      </c>
      <c r="D133" s="320">
        <f t="shared" si="13"/>
        <v>18.7137487030328</v>
      </c>
    </row>
    <row r="134" spans="1:4">
      <c r="A134" s="324" t="s">
        <v>171</v>
      </c>
      <c r="B134" s="328">
        <v>201</v>
      </c>
      <c r="C134" s="319">
        <v>218</v>
      </c>
      <c r="D134" s="320">
        <f t="shared" si="13"/>
        <v>8.45771144278607</v>
      </c>
    </row>
    <row r="135" spans="1:4">
      <c r="A135" s="323" t="s">
        <v>43</v>
      </c>
      <c r="B135" s="327">
        <v>65</v>
      </c>
      <c r="C135" s="319">
        <v>218</v>
      </c>
      <c r="D135" s="320">
        <f t="shared" si="13"/>
        <v>235.384615384615</v>
      </c>
    </row>
    <row r="136" spans="1:4">
      <c r="A136" s="323" t="s">
        <v>44</v>
      </c>
      <c r="B136" s="327">
        <v>12</v>
      </c>
      <c r="C136" s="319"/>
      <c r="D136" s="320">
        <f t="shared" si="13"/>
        <v>-100</v>
      </c>
    </row>
    <row r="137" spans="1:4">
      <c r="A137" s="324" t="s">
        <v>175</v>
      </c>
      <c r="B137" s="327">
        <v>124</v>
      </c>
      <c r="C137" s="319"/>
      <c r="D137" s="320">
        <f t="shared" si="13"/>
        <v>-100</v>
      </c>
    </row>
    <row r="138" spans="1:4">
      <c r="A138" s="323" t="s">
        <v>177</v>
      </c>
      <c r="B138" s="327">
        <v>55752</v>
      </c>
      <c r="C138" s="319">
        <v>64153</v>
      </c>
      <c r="D138" s="320">
        <f t="shared" si="13"/>
        <v>15.0685177213374</v>
      </c>
    </row>
    <row r="139" spans="1:4">
      <c r="A139" s="323" t="s">
        <v>179</v>
      </c>
      <c r="B139" s="327">
        <v>1515</v>
      </c>
      <c r="C139" s="319">
        <v>1789</v>
      </c>
      <c r="D139" s="320">
        <f t="shared" si="13"/>
        <v>18.0858085808581</v>
      </c>
    </row>
    <row r="140" spans="1:4">
      <c r="A140" s="323" t="s">
        <v>181</v>
      </c>
      <c r="B140" s="327">
        <v>34035</v>
      </c>
      <c r="C140" s="319">
        <v>41262</v>
      </c>
      <c r="D140" s="320">
        <f t="shared" si="13"/>
        <v>21.2340237990304</v>
      </c>
    </row>
    <row r="141" spans="1:4">
      <c r="A141" s="324" t="s">
        <v>182</v>
      </c>
      <c r="B141" s="327">
        <v>13897</v>
      </c>
      <c r="C141" s="319">
        <v>13691</v>
      </c>
      <c r="D141" s="320">
        <f t="shared" si="13"/>
        <v>-1.48233431675901</v>
      </c>
    </row>
    <row r="142" spans="1:4">
      <c r="A142" s="324" t="s">
        <v>183</v>
      </c>
      <c r="B142" s="327">
        <v>6009</v>
      </c>
      <c r="C142" s="319">
        <v>6531</v>
      </c>
      <c r="D142" s="320">
        <f t="shared" si="13"/>
        <v>8.68696954568148</v>
      </c>
    </row>
    <row r="143" spans="1:4">
      <c r="A143" s="323" t="s">
        <v>184</v>
      </c>
      <c r="B143" s="327">
        <v>296</v>
      </c>
      <c r="C143" s="319">
        <v>880</v>
      </c>
      <c r="D143" s="320">
        <f t="shared" si="13"/>
        <v>197.297297297297</v>
      </c>
    </row>
    <row r="144" spans="1:4">
      <c r="A144" s="323" t="s">
        <v>185</v>
      </c>
      <c r="B144" s="327">
        <v>1357</v>
      </c>
      <c r="C144" s="319">
        <v>1226</v>
      </c>
      <c r="D144" s="320">
        <f t="shared" si="13"/>
        <v>-9.65364775239499</v>
      </c>
    </row>
    <row r="145" spans="1:4">
      <c r="A145" s="323" t="s">
        <v>186</v>
      </c>
      <c r="B145" s="327">
        <v>1357</v>
      </c>
      <c r="C145" s="319">
        <v>1176</v>
      </c>
      <c r="D145" s="320">
        <f t="shared" si="13"/>
        <v>-13.3382461311717</v>
      </c>
    </row>
    <row r="146" spans="1:4">
      <c r="A146" s="324" t="s">
        <v>187</v>
      </c>
      <c r="B146" s="327"/>
      <c r="C146" s="319">
        <v>50</v>
      </c>
      <c r="D146" s="320"/>
    </row>
    <row r="147" spans="1:4">
      <c r="A147" s="317" t="s">
        <v>188</v>
      </c>
      <c r="B147" s="327">
        <v>82</v>
      </c>
      <c r="C147" s="319">
        <v>99</v>
      </c>
      <c r="D147" s="320">
        <f t="shared" ref="D147:D153" si="14">(C147-B147)/B147*100</f>
        <v>20.7317073170732</v>
      </c>
    </row>
    <row r="148" spans="1:4">
      <c r="A148" s="324" t="s">
        <v>189</v>
      </c>
      <c r="B148" s="327">
        <v>82</v>
      </c>
      <c r="C148" s="319">
        <v>99</v>
      </c>
      <c r="D148" s="320">
        <f t="shared" si="14"/>
        <v>20.7317073170732</v>
      </c>
    </row>
    <row r="149" spans="1:4">
      <c r="A149" s="323" t="s">
        <v>190</v>
      </c>
      <c r="B149" s="327">
        <v>226</v>
      </c>
      <c r="C149" s="319">
        <v>247</v>
      </c>
      <c r="D149" s="320">
        <f t="shared" si="14"/>
        <v>9.29203539823009</v>
      </c>
    </row>
    <row r="150" spans="1:4">
      <c r="A150" s="323" t="s">
        <v>85</v>
      </c>
      <c r="B150" s="327">
        <v>226</v>
      </c>
      <c r="C150" s="319">
        <v>247</v>
      </c>
      <c r="D150" s="320">
        <f t="shared" si="14"/>
        <v>9.29203539823009</v>
      </c>
    </row>
    <row r="151" spans="1:4">
      <c r="A151" s="324" t="s">
        <v>86</v>
      </c>
      <c r="B151" s="327">
        <v>613</v>
      </c>
      <c r="C151" s="319">
        <v>540</v>
      </c>
      <c r="D151" s="320">
        <f t="shared" si="14"/>
        <v>-11.9086460032626</v>
      </c>
    </row>
    <row r="152" spans="1:4">
      <c r="A152" s="324" t="s">
        <v>87</v>
      </c>
      <c r="B152" s="327">
        <v>324</v>
      </c>
      <c r="C152" s="319">
        <v>321</v>
      </c>
      <c r="D152" s="320">
        <f t="shared" si="14"/>
        <v>-0.925925925925926</v>
      </c>
    </row>
    <row r="153" spans="1:4">
      <c r="A153" s="323" t="s">
        <v>191</v>
      </c>
      <c r="B153" s="327">
        <v>289</v>
      </c>
      <c r="C153" s="319">
        <v>219</v>
      </c>
      <c r="D153" s="320">
        <f t="shared" si="14"/>
        <v>-24.2214532871972</v>
      </c>
    </row>
    <row r="154" spans="1:4">
      <c r="A154" s="323" t="s">
        <v>192</v>
      </c>
      <c r="B154" s="327"/>
      <c r="C154" s="319">
        <v>2748</v>
      </c>
      <c r="D154" s="320"/>
    </row>
    <row r="155" spans="1:4">
      <c r="A155" s="323" t="s">
        <v>193</v>
      </c>
      <c r="B155" s="327"/>
      <c r="C155" s="319">
        <v>2748</v>
      </c>
      <c r="D155" s="320"/>
    </row>
    <row r="156" spans="1:4">
      <c r="A156" s="323" t="s">
        <v>89</v>
      </c>
      <c r="B156" s="327">
        <v>560</v>
      </c>
      <c r="C156" s="319">
        <v>562</v>
      </c>
      <c r="D156" s="320">
        <f t="shared" ref="D156:D161" si="15">(C156-B156)/B156*100</f>
        <v>0.357142857142857</v>
      </c>
    </row>
    <row r="157" spans="1:4">
      <c r="A157" s="317" t="s">
        <v>194</v>
      </c>
      <c r="B157" s="327">
        <v>372</v>
      </c>
      <c r="C157" s="319">
        <v>421</v>
      </c>
      <c r="D157" s="320">
        <f t="shared" si="15"/>
        <v>13.1720430107527</v>
      </c>
    </row>
    <row r="158" spans="1:4">
      <c r="A158" s="324" t="s">
        <v>90</v>
      </c>
      <c r="B158" s="327">
        <v>292</v>
      </c>
      <c r="C158" s="319">
        <v>335</v>
      </c>
      <c r="D158" s="320">
        <f t="shared" si="15"/>
        <v>14.7260273972603</v>
      </c>
    </row>
    <row r="159" spans="1:4">
      <c r="A159" s="323" t="s">
        <v>43</v>
      </c>
      <c r="B159" s="327">
        <v>197</v>
      </c>
      <c r="C159" s="319">
        <v>196</v>
      </c>
      <c r="D159" s="320">
        <f t="shared" si="15"/>
        <v>-0.50761421319797</v>
      </c>
    </row>
    <row r="160" spans="1:4">
      <c r="A160" s="323" t="s">
        <v>44</v>
      </c>
      <c r="B160" s="327">
        <v>87</v>
      </c>
      <c r="C160" s="319">
        <v>24</v>
      </c>
      <c r="D160" s="320">
        <f t="shared" si="15"/>
        <v>-72.4137931034483</v>
      </c>
    </row>
    <row r="161" spans="1:4">
      <c r="A161" s="323" t="s">
        <v>45</v>
      </c>
      <c r="B161" s="327">
        <v>8</v>
      </c>
      <c r="C161" s="319">
        <v>110</v>
      </c>
      <c r="D161" s="320">
        <f t="shared" si="15"/>
        <v>1275</v>
      </c>
    </row>
    <row r="162" spans="1:4">
      <c r="A162" s="324" t="s">
        <v>195</v>
      </c>
      <c r="B162" s="327"/>
      <c r="C162" s="319">
        <v>5</v>
      </c>
      <c r="D162" s="320"/>
    </row>
    <row r="163" spans="1:4">
      <c r="A163" s="324" t="s">
        <v>196</v>
      </c>
      <c r="B163" s="327"/>
      <c r="C163" s="319">
        <v>10</v>
      </c>
      <c r="D163" s="320"/>
    </row>
    <row r="164" spans="1:4">
      <c r="A164" s="324" t="s">
        <v>197</v>
      </c>
      <c r="B164" s="327"/>
      <c r="C164" s="319">
        <v>10</v>
      </c>
      <c r="D164" s="320"/>
    </row>
    <row r="165" spans="1:4">
      <c r="A165" s="324" t="s">
        <v>198</v>
      </c>
      <c r="B165" s="327">
        <v>4</v>
      </c>
      <c r="C165" s="319">
        <v>0</v>
      </c>
      <c r="D165" s="320">
        <f t="shared" ref="D165:D179" si="16">(C165-B165)/B165*100</f>
        <v>-100</v>
      </c>
    </row>
    <row r="166" spans="1:4">
      <c r="A166" s="323" t="s">
        <v>199</v>
      </c>
      <c r="B166" s="327">
        <v>4</v>
      </c>
      <c r="C166" s="319"/>
      <c r="D166" s="320">
        <f t="shared" si="16"/>
        <v>-100</v>
      </c>
    </row>
    <row r="167" ht="13.5" spans="1:4">
      <c r="A167" s="323" t="s">
        <v>200</v>
      </c>
      <c r="B167" s="329">
        <v>76</v>
      </c>
      <c r="C167" s="319">
        <v>76</v>
      </c>
      <c r="D167" s="320">
        <f t="shared" si="16"/>
        <v>0</v>
      </c>
    </row>
    <row r="168" ht="13.5" spans="1:4">
      <c r="A168" s="323" t="s">
        <v>201</v>
      </c>
      <c r="B168" s="329">
        <v>64</v>
      </c>
      <c r="C168" s="319">
        <v>64</v>
      </c>
      <c r="D168" s="320">
        <f t="shared" si="16"/>
        <v>0</v>
      </c>
    </row>
    <row r="169" ht="13.5" spans="1:4">
      <c r="A169" s="324" t="s">
        <v>202</v>
      </c>
      <c r="B169" s="329">
        <v>12</v>
      </c>
      <c r="C169" s="319">
        <v>12</v>
      </c>
      <c r="D169" s="320">
        <f t="shared" si="16"/>
        <v>0</v>
      </c>
    </row>
    <row r="170" spans="1:4">
      <c r="A170" s="317" t="s">
        <v>92</v>
      </c>
      <c r="B170" s="327">
        <v>1204</v>
      </c>
      <c r="C170" s="319">
        <v>1475</v>
      </c>
      <c r="D170" s="320">
        <f t="shared" si="16"/>
        <v>22.5083056478405</v>
      </c>
    </row>
    <row r="171" spans="1:4">
      <c r="A171" s="317" t="s">
        <v>93</v>
      </c>
      <c r="B171" s="327">
        <v>691</v>
      </c>
      <c r="C171" s="319">
        <v>951</v>
      </c>
      <c r="D171" s="320">
        <f t="shared" si="16"/>
        <v>37.6266280752533</v>
      </c>
    </row>
    <row r="172" spans="1:4">
      <c r="A172" s="317" t="s">
        <v>43</v>
      </c>
      <c r="B172" s="327">
        <v>124</v>
      </c>
      <c r="C172" s="319">
        <v>112</v>
      </c>
      <c r="D172" s="320">
        <f t="shared" si="16"/>
        <v>-9.67741935483871</v>
      </c>
    </row>
    <row r="173" spans="1:4">
      <c r="A173" s="317" t="s">
        <v>203</v>
      </c>
      <c r="B173" s="327">
        <v>133</v>
      </c>
      <c r="C173" s="319">
        <v>231</v>
      </c>
      <c r="D173" s="320">
        <f t="shared" si="16"/>
        <v>73.6842105263158</v>
      </c>
    </row>
    <row r="174" spans="1:4">
      <c r="A174" s="317" t="s">
        <v>204</v>
      </c>
      <c r="B174" s="327">
        <v>104</v>
      </c>
      <c r="C174" s="319">
        <v>102</v>
      </c>
      <c r="D174" s="320">
        <f t="shared" si="16"/>
        <v>-1.92307692307692</v>
      </c>
    </row>
    <row r="175" spans="1:4">
      <c r="A175" s="317" t="s">
        <v>205</v>
      </c>
      <c r="B175" s="327">
        <v>10</v>
      </c>
      <c r="C175" s="319">
        <v>151</v>
      </c>
      <c r="D175" s="320">
        <f t="shared" si="16"/>
        <v>1410</v>
      </c>
    </row>
    <row r="176" spans="1:4">
      <c r="A176" s="317" t="s">
        <v>95</v>
      </c>
      <c r="B176" s="327">
        <v>58</v>
      </c>
      <c r="C176" s="319">
        <v>9</v>
      </c>
      <c r="D176" s="320">
        <f t="shared" si="16"/>
        <v>-84.4827586206897</v>
      </c>
    </row>
    <row r="177" spans="1:4">
      <c r="A177" s="317" t="s">
        <v>96</v>
      </c>
      <c r="B177" s="327">
        <v>182</v>
      </c>
      <c r="C177" s="319">
        <v>190</v>
      </c>
      <c r="D177" s="320">
        <f t="shared" si="16"/>
        <v>4.3956043956044</v>
      </c>
    </row>
    <row r="178" spans="1:4">
      <c r="A178" s="317" t="s">
        <v>97</v>
      </c>
      <c r="B178" s="327">
        <v>80</v>
      </c>
      <c r="C178" s="319">
        <v>156</v>
      </c>
      <c r="D178" s="320">
        <f t="shared" si="16"/>
        <v>95</v>
      </c>
    </row>
    <row r="179" spans="1:4">
      <c r="A179" s="317" t="s">
        <v>206</v>
      </c>
      <c r="B179" s="327">
        <v>70</v>
      </c>
      <c r="C179" s="319">
        <v>69</v>
      </c>
      <c r="D179" s="320">
        <f t="shared" si="16"/>
        <v>-1.42857142857143</v>
      </c>
    </row>
    <row r="180" spans="1:4">
      <c r="A180" s="317" t="s">
        <v>207</v>
      </c>
      <c r="B180" s="327"/>
      <c r="C180" s="319">
        <v>5</v>
      </c>
      <c r="D180" s="320"/>
    </row>
    <row r="181" spans="1:4">
      <c r="A181" s="317" t="s">
        <v>208</v>
      </c>
      <c r="B181" s="327">
        <v>70</v>
      </c>
      <c r="C181" s="319">
        <v>64</v>
      </c>
      <c r="D181" s="320">
        <f t="shared" ref="D181:D183" si="17">(C181-B181)/B181*100</f>
        <v>-8.57142857142857</v>
      </c>
    </row>
    <row r="182" spans="1:4">
      <c r="A182" s="317" t="s">
        <v>209</v>
      </c>
      <c r="B182" s="327">
        <v>42</v>
      </c>
      <c r="C182" s="319">
        <v>50</v>
      </c>
      <c r="D182" s="320">
        <f t="shared" si="17"/>
        <v>19.047619047619</v>
      </c>
    </row>
    <row r="183" spans="1:4">
      <c r="A183" s="317" t="s">
        <v>210</v>
      </c>
      <c r="B183" s="327">
        <v>42</v>
      </c>
      <c r="C183" s="319">
        <v>50</v>
      </c>
      <c r="D183" s="320">
        <f t="shared" si="17"/>
        <v>19.047619047619</v>
      </c>
    </row>
    <row r="184" spans="1:4">
      <c r="A184" s="317" t="s">
        <v>211</v>
      </c>
      <c r="B184" s="327"/>
      <c r="C184" s="319">
        <v>35</v>
      </c>
      <c r="D184" s="320"/>
    </row>
    <row r="185" spans="1:4">
      <c r="A185" s="317" t="s">
        <v>212</v>
      </c>
      <c r="B185" s="327"/>
      <c r="C185" s="319">
        <v>35</v>
      </c>
      <c r="D185" s="320"/>
    </row>
    <row r="186" spans="1:4">
      <c r="A186" s="317" t="s">
        <v>98</v>
      </c>
      <c r="B186" s="327">
        <v>359</v>
      </c>
      <c r="C186" s="319">
        <v>368</v>
      </c>
      <c r="D186" s="320">
        <f t="shared" ref="D186:D202" si="18">(C186-B186)/B186*100</f>
        <v>2.50696378830084</v>
      </c>
    </row>
    <row r="187" spans="1:4">
      <c r="A187" s="317" t="s">
        <v>99</v>
      </c>
      <c r="B187" s="327">
        <v>359</v>
      </c>
      <c r="C187" s="319">
        <v>368</v>
      </c>
      <c r="D187" s="320">
        <f t="shared" si="18"/>
        <v>2.50696378830084</v>
      </c>
    </row>
    <row r="188" spans="1:4">
      <c r="A188" s="317" t="s">
        <v>213</v>
      </c>
      <c r="B188" s="327">
        <v>42</v>
      </c>
      <c r="C188" s="319">
        <v>2</v>
      </c>
      <c r="D188" s="320">
        <f t="shared" si="18"/>
        <v>-95.2380952380952</v>
      </c>
    </row>
    <row r="189" spans="1:4">
      <c r="A189" s="317" t="s">
        <v>214</v>
      </c>
      <c r="B189" s="327">
        <v>42</v>
      </c>
      <c r="C189" s="319">
        <v>2</v>
      </c>
      <c r="D189" s="320">
        <f t="shared" si="18"/>
        <v>-95.2380952380952</v>
      </c>
    </row>
    <row r="190" spans="1:4">
      <c r="A190" s="317" t="s">
        <v>215</v>
      </c>
      <c r="B190" s="327">
        <v>65100</v>
      </c>
      <c r="C190" s="319">
        <v>66645</v>
      </c>
      <c r="D190" s="320">
        <f t="shared" si="18"/>
        <v>2.37327188940092</v>
      </c>
    </row>
    <row r="191" spans="1:4">
      <c r="A191" s="317" t="s">
        <v>101</v>
      </c>
      <c r="B191" s="327">
        <v>842</v>
      </c>
      <c r="C191" s="319">
        <v>350</v>
      </c>
      <c r="D191" s="320">
        <f t="shared" si="18"/>
        <v>-58.4323040380047</v>
      </c>
    </row>
    <row r="192" spans="1:4">
      <c r="A192" s="317" t="s">
        <v>43</v>
      </c>
      <c r="B192" s="327">
        <v>34</v>
      </c>
      <c r="C192" s="319"/>
      <c r="D192" s="320">
        <f t="shared" si="18"/>
        <v>-100</v>
      </c>
    </row>
    <row r="193" spans="1:4">
      <c r="A193" s="317" t="s">
        <v>103</v>
      </c>
      <c r="B193" s="327">
        <v>81</v>
      </c>
      <c r="C193" s="319"/>
      <c r="D193" s="320">
        <f t="shared" si="18"/>
        <v>-100</v>
      </c>
    </row>
    <row r="194" spans="1:4">
      <c r="A194" s="317" t="s">
        <v>104</v>
      </c>
      <c r="B194" s="327">
        <v>721</v>
      </c>
      <c r="C194" s="319">
        <v>350</v>
      </c>
      <c r="D194" s="320">
        <f t="shared" si="18"/>
        <v>-51.4563106796116</v>
      </c>
    </row>
    <row r="195" spans="1:4">
      <c r="A195" s="317" t="s">
        <v>105</v>
      </c>
      <c r="B195" s="327">
        <v>4</v>
      </c>
      <c r="C195" s="319"/>
      <c r="D195" s="320">
        <f t="shared" si="18"/>
        <v>-100</v>
      </c>
    </row>
    <row r="196" spans="1:4">
      <c r="A196" s="317" t="s">
        <v>216</v>
      </c>
      <c r="B196" s="327">
        <v>2</v>
      </c>
      <c r="C196" s="319"/>
      <c r="D196" s="320">
        <f t="shared" si="18"/>
        <v>-100</v>
      </c>
    </row>
    <row r="197" spans="1:4">
      <c r="A197" s="317" t="s">
        <v>106</v>
      </c>
      <c r="B197" s="327">
        <v>277</v>
      </c>
      <c r="C197" s="319">
        <v>449</v>
      </c>
      <c r="D197" s="320">
        <f t="shared" si="18"/>
        <v>62.0938628158845</v>
      </c>
    </row>
    <row r="198" spans="1:4">
      <c r="A198" s="317" t="s">
        <v>43</v>
      </c>
      <c r="B198" s="327">
        <v>101</v>
      </c>
      <c r="C198" s="319">
        <v>151</v>
      </c>
      <c r="D198" s="320">
        <f t="shared" si="18"/>
        <v>49.5049504950495</v>
      </c>
    </row>
    <row r="199" spans="1:4">
      <c r="A199" s="317" t="s">
        <v>108</v>
      </c>
      <c r="B199" s="327">
        <v>176</v>
      </c>
      <c r="C199" s="319">
        <v>298</v>
      </c>
      <c r="D199" s="320">
        <f t="shared" si="18"/>
        <v>69.3181818181818</v>
      </c>
    </row>
    <row r="200" spans="1:4">
      <c r="A200" s="317" t="s">
        <v>217</v>
      </c>
      <c r="B200" s="327">
        <v>32788</v>
      </c>
      <c r="C200" s="319">
        <v>32270</v>
      </c>
      <c r="D200" s="320">
        <f t="shared" si="18"/>
        <v>-1.5798462852263</v>
      </c>
    </row>
    <row r="201" spans="1:4">
      <c r="A201" s="317" t="s">
        <v>218</v>
      </c>
      <c r="B201" s="327">
        <v>696</v>
      </c>
      <c r="C201" s="319">
        <v>551</v>
      </c>
      <c r="D201" s="320">
        <f t="shared" si="18"/>
        <v>-20.8333333333333</v>
      </c>
    </row>
    <row r="202" spans="1:4">
      <c r="A202" s="317" t="s">
        <v>219</v>
      </c>
      <c r="B202" s="327">
        <v>647</v>
      </c>
      <c r="C202" s="319">
        <v>1070</v>
      </c>
      <c r="D202" s="320">
        <f t="shared" si="18"/>
        <v>65.3786707882535</v>
      </c>
    </row>
    <row r="203" spans="1:4">
      <c r="A203" s="317" t="s">
        <v>220</v>
      </c>
      <c r="B203" s="327"/>
      <c r="C203" s="319">
        <v>118</v>
      </c>
      <c r="D203" s="320"/>
    </row>
    <row r="204" spans="1:4">
      <c r="A204" s="317" t="s">
        <v>111</v>
      </c>
      <c r="B204" s="327">
        <v>12438</v>
      </c>
      <c r="C204" s="319">
        <v>10048</v>
      </c>
      <c r="D204" s="320">
        <f t="shared" ref="D204:D208" si="19">(C204-B204)/B204*100</f>
        <v>-19.2153079273195</v>
      </c>
    </row>
    <row r="205" spans="1:4">
      <c r="A205" s="317" t="s">
        <v>221</v>
      </c>
      <c r="B205" s="327"/>
      <c r="C205" s="319">
        <v>2000</v>
      </c>
      <c r="D205" s="320"/>
    </row>
    <row r="206" spans="1:4">
      <c r="A206" s="317" t="s">
        <v>112</v>
      </c>
      <c r="B206" s="327">
        <v>18122</v>
      </c>
      <c r="C206" s="319">
        <v>15803</v>
      </c>
      <c r="D206" s="320">
        <f t="shared" si="19"/>
        <v>-12.7966008166869</v>
      </c>
    </row>
    <row r="207" spans="1:4">
      <c r="A207" s="317" t="s">
        <v>222</v>
      </c>
      <c r="B207" s="327">
        <v>885</v>
      </c>
      <c r="C207" s="319">
        <v>2680</v>
      </c>
      <c r="D207" s="320">
        <f t="shared" si="19"/>
        <v>202.824858757062</v>
      </c>
    </row>
    <row r="208" spans="1:4">
      <c r="A208" s="317" t="s">
        <v>223</v>
      </c>
      <c r="B208" s="327">
        <v>427</v>
      </c>
      <c r="C208" s="319">
        <v>1889</v>
      </c>
      <c r="D208" s="320">
        <f t="shared" si="19"/>
        <v>342.388758782201</v>
      </c>
    </row>
    <row r="209" spans="1:4">
      <c r="A209" s="317" t="s">
        <v>224</v>
      </c>
      <c r="B209" s="327"/>
      <c r="C209" s="319">
        <v>5</v>
      </c>
      <c r="D209" s="320"/>
    </row>
    <row r="210" spans="1:4">
      <c r="A210" s="317" t="s">
        <v>225</v>
      </c>
      <c r="B210" s="327">
        <v>16</v>
      </c>
      <c r="C210" s="319"/>
      <c r="D210" s="320">
        <f t="shared" ref="D210:D213" si="20">(C210-B210)/B210*100</f>
        <v>-100</v>
      </c>
    </row>
    <row r="211" spans="1:4">
      <c r="A211" s="317" t="s">
        <v>116</v>
      </c>
      <c r="B211" s="327">
        <v>411</v>
      </c>
      <c r="C211" s="319">
        <v>1884</v>
      </c>
      <c r="D211" s="320">
        <f t="shared" si="20"/>
        <v>358.394160583942</v>
      </c>
    </row>
    <row r="212" spans="1:4">
      <c r="A212" s="317" t="s">
        <v>226</v>
      </c>
      <c r="B212" s="327">
        <v>3967</v>
      </c>
      <c r="C212" s="319">
        <v>1112</v>
      </c>
      <c r="D212" s="320">
        <f t="shared" si="20"/>
        <v>-71.9687421225107</v>
      </c>
    </row>
    <row r="213" spans="1:4">
      <c r="A213" s="317" t="s">
        <v>118</v>
      </c>
      <c r="B213" s="327">
        <v>8</v>
      </c>
      <c r="C213" s="319"/>
      <c r="D213" s="320">
        <f t="shared" si="20"/>
        <v>-100</v>
      </c>
    </row>
    <row r="214" spans="1:4">
      <c r="A214" s="317" t="s">
        <v>227</v>
      </c>
      <c r="B214" s="327"/>
      <c r="C214" s="319">
        <v>244</v>
      </c>
      <c r="D214" s="320"/>
    </row>
    <row r="215" spans="1:4">
      <c r="A215" s="317" t="s">
        <v>228</v>
      </c>
      <c r="B215" s="327"/>
      <c r="C215" s="319">
        <v>30</v>
      </c>
      <c r="D215" s="320"/>
    </row>
    <row r="216" spans="1:4">
      <c r="A216" s="317" t="s">
        <v>229</v>
      </c>
      <c r="B216" s="327"/>
      <c r="C216" s="319">
        <v>838</v>
      </c>
      <c r="D216" s="320"/>
    </row>
    <row r="217" spans="1:4">
      <c r="A217" s="317" t="s">
        <v>119</v>
      </c>
      <c r="B217" s="327">
        <v>3959</v>
      </c>
      <c r="C217" s="319"/>
      <c r="D217" s="320">
        <f t="shared" ref="D217:D222" si="21">(C217-B217)/B217*100</f>
        <v>-100</v>
      </c>
    </row>
    <row r="218" spans="1:4">
      <c r="A218" s="317" t="s">
        <v>120</v>
      </c>
      <c r="B218" s="327">
        <v>169</v>
      </c>
      <c r="C218" s="319">
        <v>285</v>
      </c>
      <c r="D218" s="320">
        <f t="shared" si="21"/>
        <v>68.6390532544379</v>
      </c>
    </row>
    <row r="219" spans="1:4">
      <c r="A219" s="317" t="s">
        <v>230</v>
      </c>
      <c r="B219" s="327"/>
      <c r="C219" s="319">
        <v>270</v>
      </c>
      <c r="D219" s="320"/>
    </row>
    <row r="220" spans="1:4">
      <c r="A220" s="317" t="s">
        <v>231</v>
      </c>
      <c r="B220" s="327">
        <v>145</v>
      </c>
      <c r="C220" s="319"/>
      <c r="D220" s="320">
        <f t="shared" si="21"/>
        <v>-100</v>
      </c>
    </row>
    <row r="221" spans="1:4">
      <c r="A221" s="317" t="s">
        <v>232</v>
      </c>
      <c r="B221" s="327">
        <v>24</v>
      </c>
      <c r="C221" s="319">
        <v>15</v>
      </c>
      <c r="D221" s="320">
        <f t="shared" si="21"/>
        <v>-37.5</v>
      </c>
    </row>
    <row r="222" spans="1:4">
      <c r="A222" s="317" t="s">
        <v>233</v>
      </c>
      <c r="B222" s="327">
        <v>128</v>
      </c>
      <c r="C222" s="319">
        <v>1840</v>
      </c>
      <c r="D222" s="320">
        <f t="shared" si="21"/>
        <v>1337.5</v>
      </c>
    </row>
    <row r="223" spans="1:4">
      <c r="A223" s="317" t="s">
        <v>234</v>
      </c>
      <c r="B223" s="327"/>
      <c r="C223" s="319">
        <v>1500</v>
      </c>
      <c r="D223" s="320"/>
    </row>
    <row r="224" spans="1:4">
      <c r="A224" s="317" t="s">
        <v>235</v>
      </c>
      <c r="B224" s="327"/>
      <c r="C224" s="319">
        <v>2</v>
      </c>
      <c r="D224" s="320"/>
    </row>
    <row r="225" spans="1:4">
      <c r="A225" s="317" t="s">
        <v>236</v>
      </c>
      <c r="B225" s="327">
        <v>128</v>
      </c>
      <c r="C225" s="319">
        <v>56</v>
      </c>
      <c r="D225" s="320">
        <f t="shared" ref="D225:D229" si="22">(C225-B225)/B225*100</f>
        <v>-56.25</v>
      </c>
    </row>
    <row r="226" spans="1:4">
      <c r="A226" s="317" t="s">
        <v>237</v>
      </c>
      <c r="B226" s="327"/>
      <c r="C226" s="319">
        <v>282</v>
      </c>
      <c r="D226" s="320"/>
    </row>
    <row r="227" spans="1:4">
      <c r="A227" s="317" t="s">
        <v>238</v>
      </c>
      <c r="B227" s="327">
        <v>184</v>
      </c>
      <c r="C227" s="319">
        <v>948</v>
      </c>
      <c r="D227" s="320">
        <f t="shared" si="22"/>
        <v>415.217391304348</v>
      </c>
    </row>
    <row r="228" spans="1:4">
      <c r="A228" s="317" t="s">
        <v>43</v>
      </c>
      <c r="B228" s="327">
        <v>100</v>
      </c>
      <c r="C228" s="319">
        <v>54</v>
      </c>
      <c r="D228" s="320">
        <f t="shared" si="22"/>
        <v>-46</v>
      </c>
    </row>
    <row r="229" spans="1:4">
      <c r="A229" s="317" t="s">
        <v>45</v>
      </c>
      <c r="B229" s="327">
        <v>31</v>
      </c>
      <c r="C229" s="319">
        <v>36</v>
      </c>
      <c r="D229" s="320">
        <f t="shared" si="22"/>
        <v>16.1290322580645</v>
      </c>
    </row>
    <row r="230" spans="1:4">
      <c r="A230" s="317" t="s">
        <v>239</v>
      </c>
      <c r="B230" s="327"/>
      <c r="C230" s="319">
        <v>39</v>
      </c>
      <c r="D230" s="320"/>
    </row>
    <row r="231" spans="1:4">
      <c r="A231" s="317" t="s">
        <v>240</v>
      </c>
      <c r="B231" s="327">
        <v>22</v>
      </c>
      <c r="C231" s="319">
        <v>160</v>
      </c>
      <c r="D231" s="320">
        <f t="shared" ref="D231:D235" si="23">(C231-B231)/B231*100</f>
        <v>627.272727272727</v>
      </c>
    </row>
    <row r="232" spans="1:4">
      <c r="A232" s="317" t="s">
        <v>241</v>
      </c>
      <c r="B232" s="327"/>
      <c r="C232" s="319">
        <v>553</v>
      </c>
      <c r="D232" s="320"/>
    </row>
    <row r="233" spans="1:4">
      <c r="A233" s="317" t="s">
        <v>242</v>
      </c>
      <c r="B233" s="327">
        <v>31</v>
      </c>
      <c r="C233" s="319">
        <v>106</v>
      </c>
      <c r="D233" s="320">
        <f t="shared" si="23"/>
        <v>241.935483870968</v>
      </c>
    </row>
    <row r="234" spans="1:4">
      <c r="A234" s="317" t="s">
        <v>243</v>
      </c>
      <c r="B234" s="327">
        <v>52</v>
      </c>
      <c r="C234" s="319">
        <v>49</v>
      </c>
      <c r="D234" s="320">
        <f t="shared" si="23"/>
        <v>-5.76923076923077</v>
      </c>
    </row>
    <row r="235" spans="1:4">
      <c r="A235" s="317" t="s">
        <v>43</v>
      </c>
      <c r="B235" s="327">
        <v>52</v>
      </c>
      <c r="C235" s="319">
        <v>39</v>
      </c>
      <c r="D235" s="320">
        <f t="shared" si="23"/>
        <v>-25</v>
      </c>
    </row>
    <row r="236" spans="1:4">
      <c r="A236" s="317" t="s">
        <v>44</v>
      </c>
      <c r="B236" s="327"/>
      <c r="C236" s="319">
        <v>10</v>
      </c>
      <c r="D236" s="320"/>
    </row>
    <row r="237" spans="1:4">
      <c r="A237" s="317" t="s">
        <v>244</v>
      </c>
      <c r="B237" s="327"/>
      <c r="C237" s="319">
        <v>6162</v>
      </c>
      <c r="D237" s="320"/>
    </row>
    <row r="238" spans="1:4">
      <c r="A238" s="317" t="s">
        <v>245</v>
      </c>
      <c r="B238" s="327"/>
      <c r="C238" s="319">
        <v>1060</v>
      </c>
      <c r="D238" s="320"/>
    </row>
    <row r="239" spans="1:4">
      <c r="A239" s="317" t="s">
        <v>246</v>
      </c>
      <c r="B239" s="327"/>
      <c r="C239" s="319">
        <v>5102</v>
      </c>
      <c r="D239" s="320"/>
    </row>
    <row r="240" spans="1:4">
      <c r="A240" s="317" t="s">
        <v>247</v>
      </c>
      <c r="B240" s="327">
        <v>5692</v>
      </c>
      <c r="C240" s="319">
        <v>92</v>
      </c>
      <c r="D240" s="320">
        <f t="shared" ref="D240:D252" si="24">(C240-B240)/B240*100</f>
        <v>-98.3836964160225</v>
      </c>
    </row>
    <row r="241" spans="1:4">
      <c r="A241" s="317" t="s">
        <v>248</v>
      </c>
      <c r="B241" s="327">
        <v>5692</v>
      </c>
      <c r="C241" s="319">
        <v>88</v>
      </c>
      <c r="D241" s="320">
        <f t="shared" si="24"/>
        <v>-98.4539704848911</v>
      </c>
    </row>
    <row r="242" spans="1:4">
      <c r="A242" s="317" t="s">
        <v>249</v>
      </c>
      <c r="B242" s="327"/>
      <c r="C242" s="319">
        <v>4</v>
      </c>
      <c r="D242" s="320"/>
    </row>
    <row r="243" spans="1:4">
      <c r="A243" s="317" t="s">
        <v>250</v>
      </c>
      <c r="B243" s="327">
        <v>13</v>
      </c>
      <c r="C243" s="319">
        <v>14</v>
      </c>
      <c r="D243" s="320">
        <f t="shared" si="24"/>
        <v>7.69230769230769</v>
      </c>
    </row>
    <row r="244" spans="1:4">
      <c r="A244" s="317" t="s">
        <v>123</v>
      </c>
      <c r="B244" s="327">
        <v>13</v>
      </c>
      <c r="C244" s="319">
        <v>14</v>
      </c>
      <c r="D244" s="320">
        <f t="shared" si="24"/>
        <v>7.69230769230769</v>
      </c>
    </row>
    <row r="245" spans="1:4">
      <c r="A245" s="317" t="s">
        <v>251</v>
      </c>
      <c r="B245" s="327">
        <v>19302</v>
      </c>
      <c r="C245" s="319">
        <v>20030</v>
      </c>
      <c r="D245" s="320">
        <f t="shared" si="24"/>
        <v>3.77162988291369</v>
      </c>
    </row>
    <row r="246" spans="1:4">
      <c r="A246" s="317" t="s">
        <v>252</v>
      </c>
      <c r="B246" s="327">
        <v>19302</v>
      </c>
      <c r="C246" s="319">
        <v>20030</v>
      </c>
      <c r="D246" s="320">
        <f t="shared" si="24"/>
        <v>3.77162988291369</v>
      </c>
    </row>
    <row r="247" spans="1:4">
      <c r="A247" s="317" t="s">
        <v>253</v>
      </c>
      <c r="B247" s="327">
        <v>1100</v>
      </c>
      <c r="C247" s="319">
        <v>955</v>
      </c>
      <c r="D247" s="320">
        <f t="shared" si="24"/>
        <v>-13.1818181818182</v>
      </c>
    </row>
    <row r="248" spans="1:4">
      <c r="A248" s="317" t="s">
        <v>254</v>
      </c>
      <c r="B248" s="327">
        <v>607</v>
      </c>
      <c r="C248" s="319">
        <v>393</v>
      </c>
      <c r="D248" s="320">
        <f t="shared" si="24"/>
        <v>-35.2553542009885</v>
      </c>
    </row>
    <row r="249" spans="1:4">
      <c r="A249" s="317" t="s">
        <v>255</v>
      </c>
      <c r="B249" s="327">
        <v>247</v>
      </c>
      <c r="C249" s="319">
        <v>260</v>
      </c>
      <c r="D249" s="320">
        <f t="shared" si="24"/>
        <v>5.26315789473684</v>
      </c>
    </row>
    <row r="250" spans="1:4">
      <c r="A250" s="317" t="s">
        <v>256</v>
      </c>
      <c r="B250" s="327">
        <v>246</v>
      </c>
      <c r="C250" s="319">
        <v>302</v>
      </c>
      <c r="D250" s="320">
        <f t="shared" si="24"/>
        <v>22.7642276422764</v>
      </c>
    </row>
    <row r="251" spans="1:4">
      <c r="A251" s="330" t="s">
        <v>125</v>
      </c>
      <c r="B251" s="327">
        <v>56</v>
      </c>
      <c r="C251" s="319">
        <v>97</v>
      </c>
      <c r="D251" s="320">
        <f t="shared" si="24"/>
        <v>73.2142857142857</v>
      </c>
    </row>
    <row r="252" spans="1:4">
      <c r="A252" s="317" t="s">
        <v>43</v>
      </c>
      <c r="B252" s="327">
        <v>52</v>
      </c>
      <c r="C252" s="319">
        <v>61</v>
      </c>
      <c r="D252" s="320">
        <f t="shared" si="24"/>
        <v>17.3076923076923</v>
      </c>
    </row>
    <row r="253" spans="1:4">
      <c r="A253" s="317" t="s">
        <v>44</v>
      </c>
      <c r="B253" s="327"/>
      <c r="C253" s="319">
        <v>10</v>
      </c>
      <c r="D253" s="320"/>
    </row>
    <row r="254" spans="1:4">
      <c r="A254" s="317" t="s">
        <v>257</v>
      </c>
      <c r="B254" s="327"/>
      <c r="C254" s="319">
        <v>22</v>
      </c>
      <c r="D254" s="320"/>
    </row>
    <row r="255" spans="1:4">
      <c r="A255" s="317" t="s">
        <v>60</v>
      </c>
      <c r="B255" s="327">
        <v>4</v>
      </c>
      <c r="C255" s="319"/>
      <c r="D255" s="320">
        <f t="shared" ref="D255:D263" si="25">(C255-B255)/B255*100</f>
        <v>-100</v>
      </c>
    </row>
    <row r="256" spans="1:4">
      <c r="A256" s="317" t="s">
        <v>258</v>
      </c>
      <c r="B256" s="327"/>
      <c r="C256" s="319">
        <v>4</v>
      </c>
      <c r="D256" s="320"/>
    </row>
    <row r="257" spans="1:4">
      <c r="A257" s="317" t="s">
        <v>259</v>
      </c>
      <c r="B257" s="327">
        <v>103</v>
      </c>
      <c r="C257" s="319">
        <v>103</v>
      </c>
      <c r="D257" s="320">
        <f t="shared" si="25"/>
        <v>0</v>
      </c>
    </row>
    <row r="258" spans="1:4">
      <c r="A258" s="317" t="s">
        <v>127</v>
      </c>
      <c r="B258" s="327">
        <v>46702</v>
      </c>
      <c r="C258" s="319">
        <v>51339</v>
      </c>
      <c r="D258" s="320">
        <f t="shared" si="25"/>
        <v>9.92891096741039</v>
      </c>
    </row>
    <row r="259" spans="1:4">
      <c r="A259" s="317" t="s">
        <v>129</v>
      </c>
      <c r="B259" s="327">
        <v>402</v>
      </c>
      <c r="C259" s="319">
        <v>508</v>
      </c>
      <c r="D259" s="320">
        <f t="shared" si="25"/>
        <v>26.3681592039801</v>
      </c>
    </row>
    <row r="260" spans="1:4">
      <c r="A260" s="317" t="s">
        <v>43</v>
      </c>
      <c r="B260" s="327">
        <v>301</v>
      </c>
      <c r="C260" s="319">
        <v>393</v>
      </c>
      <c r="D260" s="320">
        <f t="shared" si="25"/>
        <v>30.5647840531561</v>
      </c>
    </row>
    <row r="261" spans="1:4">
      <c r="A261" s="317" t="s">
        <v>260</v>
      </c>
      <c r="B261" s="327">
        <v>101</v>
      </c>
      <c r="C261" s="319">
        <v>115</v>
      </c>
      <c r="D261" s="320">
        <f t="shared" si="25"/>
        <v>13.8613861386139</v>
      </c>
    </row>
    <row r="262" spans="1:4">
      <c r="A262" s="317" t="s">
        <v>261</v>
      </c>
      <c r="B262" s="327">
        <v>210</v>
      </c>
      <c r="C262" s="319">
        <v>1201</v>
      </c>
      <c r="D262" s="320">
        <f t="shared" si="25"/>
        <v>471.904761904762</v>
      </c>
    </row>
    <row r="263" spans="1:4">
      <c r="A263" s="317" t="s">
        <v>262</v>
      </c>
      <c r="B263" s="327">
        <v>210</v>
      </c>
      <c r="C263" s="319">
        <v>1</v>
      </c>
      <c r="D263" s="320">
        <f t="shared" si="25"/>
        <v>-99.5238095238095</v>
      </c>
    </row>
    <row r="264" spans="1:4">
      <c r="A264" s="317" t="s">
        <v>263</v>
      </c>
      <c r="B264" s="327"/>
      <c r="C264" s="319">
        <v>1200</v>
      </c>
      <c r="D264" s="320"/>
    </row>
    <row r="265" spans="1:4">
      <c r="A265" s="317" t="s">
        <v>264</v>
      </c>
      <c r="B265" s="327">
        <v>699</v>
      </c>
      <c r="C265" s="319">
        <v>480</v>
      </c>
      <c r="D265" s="320">
        <f t="shared" ref="D265:D272" si="26">(C265-B265)/B265*100</f>
        <v>-31.3304721030043</v>
      </c>
    </row>
    <row r="266" spans="1:4">
      <c r="A266" s="317" t="s">
        <v>130</v>
      </c>
      <c r="B266" s="327">
        <v>699</v>
      </c>
      <c r="C266" s="319">
        <v>480</v>
      </c>
      <c r="D266" s="320">
        <f t="shared" si="26"/>
        <v>-31.3304721030043</v>
      </c>
    </row>
    <row r="267" spans="1:4">
      <c r="A267" s="317" t="s">
        <v>132</v>
      </c>
      <c r="B267" s="327">
        <v>4849</v>
      </c>
      <c r="C267" s="319">
        <v>2959</v>
      </c>
      <c r="D267" s="320">
        <f t="shared" si="26"/>
        <v>-38.9771086822025</v>
      </c>
    </row>
    <row r="268" spans="1:4">
      <c r="A268" s="317" t="s">
        <v>134</v>
      </c>
      <c r="B268" s="327">
        <v>396</v>
      </c>
      <c r="C268" s="319">
        <v>385</v>
      </c>
      <c r="D268" s="320">
        <f t="shared" si="26"/>
        <v>-2.77777777777778</v>
      </c>
    </row>
    <row r="269" spans="1:4">
      <c r="A269" s="317" t="s">
        <v>265</v>
      </c>
      <c r="B269" s="327">
        <v>437</v>
      </c>
      <c r="C269" s="319">
        <v>401</v>
      </c>
      <c r="D269" s="320">
        <f t="shared" si="26"/>
        <v>-8.23798627002288</v>
      </c>
    </row>
    <row r="270" spans="1:4">
      <c r="A270" s="317" t="s">
        <v>135</v>
      </c>
      <c r="B270" s="327">
        <v>661</v>
      </c>
      <c r="C270" s="319">
        <v>620</v>
      </c>
      <c r="D270" s="320">
        <f t="shared" si="26"/>
        <v>-6.20272314674735</v>
      </c>
    </row>
    <row r="271" spans="1:4">
      <c r="A271" s="317" t="s">
        <v>137</v>
      </c>
      <c r="B271" s="327">
        <v>3114</v>
      </c>
      <c r="C271" s="319">
        <v>500</v>
      </c>
      <c r="D271" s="320">
        <f t="shared" si="26"/>
        <v>-83.9434810533076</v>
      </c>
    </row>
    <row r="272" spans="1:4">
      <c r="A272" s="317" t="s">
        <v>266</v>
      </c>
      <c r="B272" s="327">
        <v>241</v>
      </c>
      <c r="C272" s="319"/>
      <c r="D272" s="320">
        <f t="shared" si="26"/>
        <v>-100</v>
      </c>
    </row>
    <row r="273" spans="1:4">
      <c r="A273" s="317" t="s">
        <v>267</v>
      </c>
      <c r="B273" s="327"/>
      <c r="C273" s="319">
        <v>1013</v>
      </c>
      <c r="D273" s="320"/>
    </row>
    <row r="274" spans="1:4">
      <c r="A274" s="317" t="s">
        <v>268</v>
      </c>
      <c r="B274" s="327"/>
      <c r="C274" s="319">
        <v>40</v>
      </c>
      <c r="D274" s="320"/>
    </row>
    <row r="275" spans="1:4">
      <c r="A275" s="317" t="s">
        <v>269</v>
      </c>
      <c r="B275" s="327">
        <v>1915</v>
      </c>
      <c r="C275" s="319">
        <v>1325</v>
      </c>
      <c r="D275" s="320">
        <f t="shared" ref="D275:D286" si="27">(C275-B275)/B275*100</f>
        <v>-30.8093994778068</v>
      </c>
    </row>
    <row r="276" spans="1:4">
      <c r="A276" s="317" t="s">
        <v>270</v>
      </c>
      <c r="B276" s="327">
        <v>256</v>
      </c>
      <c r="C276" s="319">
        <v>215</v>
      </c>
      <c r="D276" s="320">
        <f t="shared" si="27"/>
        <v>-16.015625</v>
      </c>
    </row>
    <row r="277" spans="1:4">
      <c r="A277" s="317" t="s">
        <v>271</v>
      </c>
      <c r="B277" s="327"/>
      <c r="C277" s="319">
        <v>850</v>
      </c>
      <c r="D277" s="320"/>
    </row>
    <row r="278" spans="1:4">
      <c r="A278" s="317" t="s">
        <v>272</v>
      </c>
      <c r="B278" s="327">
        <v>1659</v>
      </c>
      <c r="C278" s="319">
        <v>260</v>
      </c>
      <c r="D278" s="320">
        <f t="shared" si="27"/>
        <v>-84.3279083785413</v>
      </c>
    </row>
    <row r="279" spans="1:4">
      <c r="A279" s="317" t="s">
        <v>273</v>
      </c>
      <c r="B279" s="327">
        <v>6257</v>
      </c>
      <c r="C279" s="319">
        <v>5612</v>
      </c>
      <c r="D279" s="320">
        <f t="shared" si="27"/>
        <v>-10.3084545309254</v>
      </c>
    </row>
    <row r="280" spans="1:4">
      <c r="A280" s="317" t="s">
        <v>274</v>
      </c>
      <c r="B280" s="327">
        <v>810</v>
      </c>
      <c r="C280" s="319">
        <v>750</v>
      </c>
      <c r="D280" s="320">
        <f t="shared" si="27"/>
        <v>-7.40740740740741</v>
      </c>
    </row>
    <row r="281" spans="1:4">
      <c r="A281" s="317" t="s">
        <v>275</v>
      </c>
      <c r="B281" s="327">
        <v>5154</v>
      </c>
      <c r="C281" s="319">
        <v>4443</v>
      </c>
      <c r="D281" s="320">
        <f t="shared" si="27"/>
        <v>-13.7951105937136</v>
      </c>
    </row>
    <row r="282" spans="1:4">
      <c r="A282" s="317" t="s">
        <v>276</v>
      </c>
      <c r="B282" s="327">
        <v>227</v>
      </c>
      <c r="C282" s="319">
        <v>65</v>
      </c>
      <c r="D282" s="320">
        <f t="shared" si="27"/>
        <v>-71.3656387665198</v>
      </c>
    </row>
    <row r="283" spans="1:4">
      <c r="A283" s="317" t="s">
        <v>277</v>
      </c>
      <c r="B283" s="327">
        <v>66</v>
      </c>
      <c r="C283" s="319">
        <v>354</v>
      </c>
      <c r="D283" s="320">
        <f t="shared" si="27"/>
        <v>436.363636363636</v>
      </c>
    </row>
    <row r="284" spans="1:4">
      <c r="A284" s="317" t="s">
        <v>278</v>
      </c>
      <c r="B284" s="327">
        <v>29824</v>
      </c>
      <c r="C284" s="319">
        <v>36157</v>
      </c>
      <c r="D284" s="320">
        <f t="shared" si="27"/>
        <v>21.2345761802575</v>
      </c>
    </row>
    <row r="285" spans="1:4">
      <c r="A285" s="317" t="s">
        <v>279</v>
      </c>
      <c r="B285" s="327">
        <v>29824</v>
      </c>
      <c r="C285" s="319">
        <v>36157</v>
      </c>
      <c r="D285" s="320">
        <f t="shared" si="27"/>
        <v>21.2345761802575</v>
      </c>
    </row>
    <row r="286" spans="1:4">
      <c r="A286" s="317" t="s">
        <v>140</v>
      </c>
      <c r="B286" s="327">
        <v>2400</v>
      </c>
      <c r="C286" s="319">
        <v>2564</v>
      </c>
      <c r="D286" s="320">
        <f t="shared" si="27"/>
        <v>6.83333333333333</v>
      </c>
    </row>
    <row r="287" spans="1:4">
      <c r="A287" s="317" t="s">
        <v>280</v>
      </c>
      <c r="B287" s="327"/>
      <c r="C287" s="319">
        <v>1800</v>
      </c>
      <c r="D287" s="320"/>
    </row>
    <row r="288" spans="1:4">
      <c r="A288" s="317" t="s">
        <v>281</v>
      </c>
      <c r="B288" s="327">
        <v>2400</v>
      </c>
      <c r="C288" s="319">
        <v>764</v>
      </c>
      <c r="D288" s="320">
        <f t="shared" ref="D288:D290" si="28">(C288-B288)/B288*100</f>
        <v>-68.1666666666667</v>
      </c>
    </row>
    <row r="289" spans="1:4">
      <c r="A289" s="317" t="s">
        <v>141</v>
      </c>
      <c r="B289" s="327">
        <v>146</v>
      </c>
      <c r="C289" s="319">
        <v>0</v>
      </c>
      <c r="D289" s="320">
        <f t="shared" si="28"/>
        <v>-100</v>
      </c>
    </row>
    <row r="290" spans="1:4">
      <c r="A290" s="317" t="s">
        <v>142</v>
      </c>
      <c r="B290" s="327">
        <v>146</v>
      </c>
      <c r="C290" s="319"/>
      <c r="D290" s="320">
        <f t="shared" si="28"/>
        <v>-100</v>
      </c>
    </row>
    <row r="291" spans="1:4">
      <c r="A291" s="317" t="s">
        <v>282</v>
      </c>
      <c r="B291" s="327"/>
      <c r="C291" s="319">
        <v>514</v>
      </c>
      <c r="D291" s="320"/>
    </row>
    <row r="292" spans="1:4">
      <c r="A292" s="317" t="s">
        <v>43</v>
      </c>
      <c r="B292" s="327"/>
      <c r="C292" s="319">
        <v>33</v>
      </c>
      <c r="D292" s="320"/>
    </row>
    <row r="293" spans="1:4">
      <c r="A293" s="317" t="s">
        <v>60</v>
      </c>
      <c r="B293" s="327"/>
      <c r="C293" s="319">
        <v>444</v>
      </c>
      <c r="D293" s="320"/>
    </row>
    <row r="294" spans="1:4">
      <c r="A294" s="317" t="s">
        <v>283</v>
      </c>
      <c r="B294" s="327"/>
      <c r="C294" s="319">
        <v>37</v>
      </c>
      <c r="D294" s="320"/>
    </row>
    <row r="295" spans="1:4">
      <c r="A295" s="317" t="s">
        <v>284</v>
      </c>
      <c r="B295" s="327"/>
      <c r="C295" s="319">
        <v>19</v>
      </c>
      <c r="D295" s="320"/>
    </row>
    <row r="296" spans="1:4">
      <c r="A296" s="317" t="s">
        <v>285</v>
      </c>
      <c r="B296" s="327"/>
      <c r="C296" s="319">
        <v>19</v>
      </c>
      <c r="D296" s="320"/>
    </row>
    <row r="297" spans="1:4">
      <c r="A297" s="317" t="s">
        <v>143</v>
      </c>
      <c r="B297" s="327">
        <v>687</v>
      </c>
      <c r="C297" s="319">
        <v>7454</v>
      </c>
      <c r="D297" s="320">
        <f t="shared" ref="D297:D299" si="29">(C297-B297)/B297*100</f>
        <v>985.007278020379</v>
      </c>
    </row>
    <row r="298" spans="1:4">
      <c r="A298" s="317" t="s">
        <v>144</v>
      </c>
      <c r="B298" s="327">
        <v>176</v>
      </c>
      <c r="C298" s="319">
        <v>313</v>
      </c>
      <c r="D298" s="320">
        <f t="shared" si="29"/>
        <v>77.8409090909091</v>
      </c>
    </row>
    <row r="299" spans="1:4">
      <c r="A299" s="317" t="s">
        <v>43</v>
      </c>
      <c r="B299" s="327">
        <v>176</v>
      </c>
      <c r="C299" s="319">
        <v>183</v>
      </c>
      <c r="D299" s="320">
        <f t="shared" si="29"/>
        <v>3.97727272727273</v>
      </c>
    </row>
    <row r="300" spans="1:4">
      <c r="A300" s="317" t="s">
        <v>44</v>
      </c>
      <c r="B300" s="327"/>
      <c r="C300" s="319">
        <v>130</v>
      </c>
      <c r="D300" s="320"/>
    </row>
    <row r="301" spans="1:4">
      <c r="A301" s="317" t="s">
        <v>146</v>
      </c>
      <c r="B301" s="327">
        <v>511</v>
      </c>
      <c r="C301" s="319">
        <v>674</v>
      </c>
      <c r="D301" s="320">
        <f t="shared" ref="D301:D318" si="30">(C301-B301)/B301*100</f>
        <v>31.8982387475538</v>
      </c>
    </row>
    <row r="302" spans="1:4">
      <c r="A302" s="317" t="s">
        <v>286</v>
      </c>
      <c r="B302" s="327">
        <v>511</v>
      </c>
      <c r="C302" s="319">
        <v>674</v>
      </c>
      <c r="D302" s="320">
        <f t="shared" si="30"/>
        <v>31.8982387475538</v>
      </c>
    </row>
    <row r="303" spans="1:4">
      <c r="A303" s="317" t="s">
        <v>287</v>
      </c>
      <c r="B303" s="327"/>
      <c r="C303" s="319">
        <v>6467</v>
      </c>
      <c r="D303" s="320"/>
    </row>
    <row r="304" spans="1:4">
      <c r="A304" s="317" t="s">
        <v>288</v>
      </c>
      <c r="B304" s="327"/>
      <c r="C304" s="319">
        <v>1452</v>
      </c>
      <c r="D304" s="320"/>
    </row>
    <row r="305" spans="1:4">
      <c r="A305" s="317" t="s">
        <v>289</v>
      </c>
      <c r="B305" s="327"/>
      <c r="C305" s="319">
        <v>5015</v>
      </c>
      <c r="D305" s="320"/>
    </row>
    <row r="306" spans="1:4">
      <c r="A306" s="317" t="s">
        <v>290</v>
      </c>
      <c r="B306" s="327">
        <v>2166</v>
      </c>
      <c r="C306" s="319">
        <v>4155</v>
      </c>
      <c r="D306" s="320">
        <f t="shared" si="30"/>
        <v>91.8282548476454</v>
      </c>
    </row>
    <row r="307" spans="1:4">
      <c r="A307" s="317" t="s">
        <v>291</v>
      </c>
      <c r="B307" s="327">
        <v>1192</v>
      </c>
      <c r="C307" s="319">
        <v>3133</v>
      </c>
      <c r="D307" s="320">
        <f t="shared" si="30"/>
        <v>162.835570469799</v>
      </c>
    </row>
    <row r="308" spans="1:4">
      <c r="A308" s="317" t="s">
        <v>43</v>
      </c>
      <c r="B308" s="327">
        <v>117</v>
      </c>
      <c r="C308" s="319">
        <v>108</v>
      </c>
      <c r="D308" s="320">
        <f t="shared" si="30"/>
        <v>-7.69230769230769</v>
      </c>
    </row>
    <row r="309" spans="1:4">
      <c r="A309" s="317" t="s">
        <v>148</v>
      </c>
      <c r="B309" s="327">
        <v>657</v>
      </c>
      <c r="C309" s="319">
        <v>788</v>
      </c>
      <c r="D309" s="320">
        <f t="shared" si="30"/>
        <v>19.9391171993912</v>
      </c>
    </row>
    <row r="310" spans="1:4">
      <c r="A310" s="317" t="s">
        <v>292</v>
      </c>
      <c r="B310" s="327">
        <v>108</v>
      </c>
      <c r="C310" s="319">
        <v>113</v>
      </c>
      <c r="D310" s="320">
        <f t="shared" si="30"/>
        <v>4.62962962962963</v>
      </c>
    </row>
    <row r="311" spans="1:4">
      <c r="A311" s="317" t="s">
        <v>293</v>
      </c>
      <c r="B311" s="327">
        <v>310</v>
      </c>
      <c r="C311" s="319">
        <v>2124</v>
      </c>
      <c r="D311" s="320">
        <f t="shared" si="30"/>
        <v>585.161290322581</v>
      </c>
    </row>
    <row r="312" spans="1:4">
      <c r="A312" s="317" t="s">
        <v>294</v>
      </c>
      <c r="B312" s="327">
        <v>249</v>
      </c>
      <c r="C312" s="319">
        <v>225</v>
      </c>
      <c r="D312" s="320">
        <f t="shared" si="30"/>
        <v>-9.63855421686747</v>
      </c>
    </row>
    <row r="313" spans="1:4">
      <c r="A313" s="317" t="s">
        <v>297</v>
      </c>
      <c r="B313" s="327">
        <v>637</v>
      </c>
      <c r="C313" s="319">
        <v>704</v>
      </c>
      <c r="D313" s="320">
        <f t="shared" si="30"/>
        <v>10.5180533751962</v>
      </c>
    </row>
    <row r="314" spans="1:4">
      <c r="A314" s="317" t="s">
        <v>298</v>
      </c>
      <c r="B314" s="327">
        <v>88</v>
      </c>
      <c r="C314" s="319">
        <v>93</v>
      </c>
      <c r="D314" s="320">
        <f t="shared" si="30"/>
        <v>5.68181818181818</v>
      </c>
    </row>
    <row r="315" spans="1:4">
      <c r="A315" s="317" t="s">
        <v>150</v>
      </c>
      <c r="B315" s="327">
        <v>27838</v>
      </c>
      <c r="C315" s="319">
        <v>35021</v>
      </c>
      <c r="D315" s="320">
        <f t="shared" si="30"/>
        <v>25.802859400819</v>
      </c>
    </row>
    <row r="316" spans="1:4">
      <c r="A316" s="317" t="s">
        <v>299</v>
      </c>
      <c r="B316" s="327">
        <v>5308</v>
      </c>
      <c r="C316" s="319">
        <v>2932</v>
      </c>
      <c r="D316" s="320">
        <f t="shared" si="30"/>
        <v>-44.7626224566692</v>
      </c>
    </row>
    <row r="317" spans="1:4">
      <c r="A317" s="317" t="s">
        <v>43</v>
      </c>
      <c r="B317" s="327">
        <v>516</v>
      </c>
      <c r="C317" s="319">
        <v>396</v>
      </c>
      <c r="D317" s="320">
        <f t="shared" si="30"/>
        <v>-23.2558139534884</v>
      </c>
    </row>
    <row r="318" spans="1:4">
      <c r="A318" s="317" t="s">
        <v>44</v>
      </c>
      <c r="B318" s="327">
        <v>1633</v>
      </c>
      <c r="C318" s="319"/>
      <c r="D318" s="320">
        <f t="shared" si="30"/>
        <v>-100</v>
      </c>
    </row>
    <row r="319" spans="1:4">
      <c r="A319" s="317" t="s">
        <v>60</v>
      </c>
      <c r="B319" s="327"/>
      <c r="C319" s="319">
        <v>1793</v>
      </c>
      <c r="D319" s="320"/>
    </row>
    <row r="320" spans="1:4">
      <c r="A320" s="317" t="s">
        <v>300</v>
      </c>
      <c r="B320" s="327">
        <v>1006</v>
      </c>
      <c r="C320" s="319">
        <v>28</v>
      </c>
      <c r="D320" s="320">
        <f t="shared" ref="D320:D330" si="31">(C320-B320)/B320*100</f>
        <v>-97.2166998011928</v>
      </c>
    </row>
    <row r="321" spans="1:4">
      <c r="A321" s="317" t="s">
        <v>301</v>
      </c>
      <c r="B321" s="327">
        <v>23</v>
      </c>
      <c r="C321" s="319"/>
      <c r="D321" s="320">
        <f t="shared" si="31"/>
        <v>-100</v>
      </c>
    </row>
    <row r="322" spans="1:4">
      <c r="A322" s="317" t="s">
        <v>302</v>
      </c>
      <c r="B322" s="327"/>
      <c r="C322" s="319">
        <v>280</v>
      </c>
      <c r="D322" s="320"/>
    </row>
    <row r="323" spans="1:4">
      <c r="A323" s="317" t="s">
        <v>303</v>
      </c>
      <c r="B323" s="327">
        <v>2130</v>
      </c>
      <c r="C323" s="319">
        <v>435</v>
      </c>
      <c r="D323" s="320">
        <f t="shared" si="31"/>
        <v>-79.5774647887324</v>
      </c>
    </row>
    <row r="324" spans="1:4">
      <c r="A324" s="317" t="s">
        <v>304</v>
      </c>
      <c r="B324" s="327">
        <v>445</v>
      </c>
      <c r="C324" s="319">
        <v>108</v>
      </c>
      <c r="D324" s="320">
        <f t="shared" si="31"/>
        <v>-75.7303370786517</v>
      </c>
    </row>
    <row r="325" spans="1:4">
      <c r="A325" s="317" t="s">
        <v>43</v>
      </c>
      <c r="B325" s="327">
        <v>130</v>
      </c>
      <c r="C325" s="319">
        <v>6</v>
      </c>
      <c r="D325" s="320">
        <f t="shared" si="31"/>
        <v>-95.3846153846154</v>
      </c>
    </row>
    <row r="326" spans="1:4">
      <c r="A326" s="317" t="s">
        <v>305</v>
      </c>
      <c r="B326" s="327">
        <v>310</v>
      </c>
      <c r="C326" s="319">
        <v>102</v>
      </c>
      <c r="D326" s="320">
        <f t="shared" si="31"/>
        <v>-67.0967741935484</v>
      </c>
    </row>
    <row r="327" spans="1:4">
      <c r="A327" s="317" t="s">
        <v>306</v>
      </c>
      <c r="B327" s="327">
        <v>5</v>
      </c>
      <c r="C327" s="319"/>
      <c r="D327" s="320">
        <f t="shared" si="31"/>
        <v>-100</v>
      </c>
    </row>
    <row r="328" spans="1:4">
      <c r="A328" s="317" t="s">
        <v>307</v>
      </c>
      <c r="B328" s="327">
        <v>1215</v>
      </c>
      <c r="C328" s="319">
        <v>1481</v>
      </c>
      <c r="D328" s="320">
        <f t="shared" si="31"/>
        <v>21.8930041152263</v>
      </c>
    </row>
    <row r="329" spans="1:4">
      <c r="A329" s="317" t="s">
        <v>43</v>
      </c>
      <c r="B329" s="327">
        <v>219</v>
      </c>
      <c r="C329" s="319">
        <v>603</v>
      </c>
      <c r="D329" s="320">
        <f t="shared" si="31"/>
        <v>175.342465753425</v>
      </c>
    </row>
    <row r="330" spans="1:4">
      <c r="A330" s="317" t="s">
        <v>308</v>
      </c>
      <c r="B330" s="327">
        <v>964</v>
      </c>
      <c r="C330" s="319">
        <v>791</v>
      </c>
      <c r="D330" s="320">
        <f t="shared" si="31"/>
        <v>-17.9460580912863</v>
      </c>
    </row>
    <row r="331" spans="1:4">
      <c r="A331" s="317" t="s">
        <v>309</v>
      </c>
      <c r="B331" s="327"/>
      <c r="C331" s="319">
        <v>40</v>
      </c>
      <c r="D331" s="320"/>
    </row>
    <row r="332" spans="1:4">
      <c r="A332" s="317" t="s">
        <v>310</v>
      </c>
      <c r="B332" s="327">
        <v>30</v>
      </c>
      <c r="C332" s="319"/>
      <c r="D332" s="320">
        <f t="shared" ref="D332:D335" si="32">(C332-B332)/B332*100</f>
        <v>-100</v>
      </c>
    </row>
    <row r="333" spans="1:4">
      <c r="A333" s="317" t="s">
        <v>311</v>
      </c>
      <c r="B333" s="327"/>
      <c r="C333" s="319">
        <v>47</v>
      </c>
      <c r="D333" s="320"/>
    </row>
    <row r="334" spans="1:4">
      <c r="A334" s="317" t="s">
        <v>312</v>
      </c>
      <c r="B334" s="327">
        <v>2</v>
      </c>
      <c r="C334" s="319"/>
      <c r="D334" s="320">
        <f t="shared" si="32"/>
        <v>-100</v>
      </c>
    </row>
    <row r="335" spans="1:4">
      <c r="A335" s="317" t="s">
        <v>313</v>
      </c>
      <c r="B335" s="327">
        <v>19019</v>
      </c>
      <c r="C335" s="319">
        <v>19671</v>
      </c>
      <c r="D335" s="320">
        <f t="shared" si="32"/>
        <v>3.42815079657185</v>
      </c>
    </row>
    <row r="336" spans="1:4">
      <c r="A336" s="317" t="s">
        <v>43</v>
      </c>
      <c r="B336" s="327"/>
      <c r="C336" s="319">
        <v>253</v>
      </c>
      <c r="D336" s="320"/>
    </row>
    <row r="337" spans="1:4">
      <c r="A337" s="317" t="s">
        <v>314</v>
      </c>
      <c r="B337" s="327">
        <v>15022</v>
      </c>
      <c r="C337" s="319">
        <v>19418</v>
      </c>
      <c r="D337" s="320">
        <f t="shared" ref="D337:D340" si="33">(C337-B337)/B337*100</f>
        <v>29.2637465051258</v>
      </c>
    </row>
    <row r="338" spans="1:4">
      <c r="A338" s="317" t="s">
        <v>315</v>
      </c>
      <c r="B338" s="327">
        <v>39</v>
      </c>
      <c r="C338" s="319"/>
      <c r="D338" s="320">
        <f t="shared" si="33"/>
        <v>-100</v>
      </c>
    </row>
    <row r="339" spans="1:4">
      <c r="A339" s="317" t="s">
        <v>316</v>
      </c>
      <c r="B339" s="327">
        <v>3958</v>
      </c>
      <c r="C339" s="319"/>
      <c r="D339" s="320">
        <f t="shared" si="33"/>
        <v>-100</v>
      </c>
    </row>
    <row r="340" spans="1:4">
      <c r="A340" s="317" t="s">
        <v>317</v>
      </c>
      <c r="B340" s="327">
        <v>117</v>
      </c>
      <c r="C340" s="319">
        <v>8664</v>
      </c>
      <c r="D340" s="320">
        <f t="shared" si="33"/>
        <v>7305.12820512821</v>
      </c>
    </row>
    <row r="341" spans="1:4">
      <c r="A341" s="317" t="s">
        <v>318</v>
      </c>
      <c r="B341" s="327"/>
      <c r="C341" s="319">
        <v>4044</v>
      </c>
      <c r="D341" s="320"/>
    </row>
    <row r="342" spans="1:4">
      <c r="A342" s="317" t="s">
        <v>319</v>
      </c>
      <c r="B342" s="327"/>
      <c r="C342" s="319">
        <v>1360</v>
      </c>
      <c r="D342" s="320"/>
    </row>
    <row r="343" spans="1:4">
      <c r="A343" s="317" t="s">
        <v>320</v>
      </c>
      <c r="B343" s="327">
        <v>117</v>
      </c>
      <c r="C343" s="319">
        <v>3260</v>
      </c>
      <c r="D343" s="320">
        <f t="shared" ref="D343:D349" si="34">(C343-B343)/B343*100</f>
        <v>2686.32478632479</v>
      </c>
    </row>
    <row r="344" spans="1:4">
      <c r="A344" s="317" t="s">
        <v>321</v>
      </c>
      <c r="B344" s="327">
        <v>1734</v>
      </c>
      <c r="C344" s="319">
        <v>2165</v>
      </c>
      <c r="D344" s="320">
        <f t="shared" si="34"/>
        <v>24.8558246828143</v>
      </c>
    </row>
    <row r="345" spans="1:4">
      <c r="A345" s="317" t="s">
        <v>322</v>
      </c>
      <c r="B345" s="327">
        <v>1734</v>
      </c>
      <c r="C345" s="319">
        <v>2165</v>
      </c>
      <c r="D345" s="320">
        <f t="shared" si="34"/>
        <v>24.8558246828143</v>
      </c>
    </row>
    <row r="346" spans="1:4">
      <c r="A346" s="317" t="s">
        <v>325</v>
      </c>
      <c r="B346" s="327">
        <v>5022</v>
      </c>
      <c r="C346" s="319">
        <v>2511</v>
      </c>
      <c r="D346" s="320">
        <f t="shared" si="34"/>
        <v>-50</v>
      </c>
    </row>
    <row r="347" spans="1:4">
      <c r="A347" s="317" t="s">
        <v>326</v>
      </c>
      <c r="B347" s="327">
        <v>4672</v>
      </c>
      <c r="C347" s="319">
        <v>2511</v>
      </c>
      <c r="D347" s="320">
        <f t="shared" si="34"/>
        <v>-46.2542808219178</v>
      </c>
    </row>
    <row r="348" spans="1:4">
      <c r="A348" s="317" t="s">
        <v>43</v>
      </c>
      <c r="B348" s="327">
        <v>278</v>
      </c>
      <c r="C348" s="319">
        <v>161</v>
      </c>
      <c r="D348" s="320">
        <f t="shared" si="34"/>
        <v>-42.0863309352518</v>
      </c>
    </row>
    <row r="349" spans="1:4">
      <c r="A349" s="317" t="s">
        <v>327</v>
      </c>
      <c r="B349" s="327">
        <v>2014</v>
      </c>
      <c r="C349" s="319"/>
      <c r="D349" s="320">
        <f t="shared" si="34"/>
        <v>-100</v>
      </c>
    </row>
    <row r="350" spans="1:4">
      <c r="A350" s="317" t="s">
        <v>328</v>
      </c>
      <c r="B350" s="327"/>
      <c r="C350" s="319">
        <v>400</v>
      </c>
      <c r="D350" s="320"/>
    </row>
    <row r="351" spans="1:4">
      <c r="A351" s="317" t="s">
        <v>329</v>
      </c>
      <c r="B351" s="327">
        <v>1506</v>
      </c>
      <c r="C351" s="319">
        <v>1895</v>
      </c>
      <c r="D351" s="320">
        <f t="shared" ref="D351:D355" si="35">(C351-B351)/B351*100</f>
        <v>25.8300132802125</v>
      </c>
    </row>
    <row r="352" spans="1:4">
      <c r="A352" s="317" t="s">
        <v>330</v>
      </c>
      <c r="B352" s="327">
        <v>19</v>
      </c>
      <c r="C352" s="319">
        <v>19</v>
      </c>
      <c r="D352" s="320">
        <f t="shared" si="35"/>
        <v>0</v>
      </c>
    </row>
    <row r="353" spans="1:4">
      <c r="A353" s="317" t="s">
        <v>331</v>
      </c>
      <c r="B353" s="327">
        <v>855</v>
      </c>
      <c r="C353" s="319">
        <v>36</v>
      </c>
      <c r="D353" s="320">
        <f t="shared" si="35"/>
        <v>-95.7894736842105</v>
      </c>
    </row>
    <row r="354" spans="1:4">
      <c r="A354" s="317" t="s">
        <v>334</v>
      </c>
      <c r="B354" s="327">
        <v>350</v>
      </c>
      <c r="C354" s="319">
        <v>0</v>
      </c>
      <c r="D354" s="320">
        <f t="shared" si="35"/>
        <v>-100</v>
      </c>
    </row>
    <row r="355" spans="1:4">
      <c r="A355" s="317" t="s">
        <v>335</v>
      </c>
      <c r="B355" s="327">
        <v>350</v>
      </c>
      <c r="C355" s="319"/>
      <c r="D355" s="320">
        <f t="shared" si="35"/>
        <v>-100</v>
      </c>
    </row>
    <row r="356" spans="1:4">
      <c r="A356" s="317" t="s">
        <v>336</v>
      </c>
      <c r="B356" s="327"/>
      <c r="C356" s="319">
        <v>0</v>
      </c>
      <c r="D356" s="320"/>
    </row>
    <row r="357" spans="1:4">
      <c r="A357" s="317" t="s">
        <v>337</v>
      </c>
      <c r="B357" s="327">
        <v>131</v>
      </c>
      <c r="C357" s="319">
        <v>605</v>
      </c>
      <c r="D357" s="320">
        <f t="shared" ref="D357:D361" si="36">(C357-B357)/B357*100</f>
        <v>361.832061068702</v>
      </c>
    </row>
    <row r="358" spans="1:4">
      <c r="A358" s="317" t="s">
        <v>338</v>
      </c>
      <c r="B358" s="327">
        <v>105</v>
      </c>
      <c r="C358" s="319">
        <v>105</v>
      </c>
      <c r="D358" s="320">
        <f t="shared" si="36"/>
        <v>0</v>
      </c>
    </row>
    <row r="359" spans="1:4">
      <c r="A359" s="317" t="s">
        <v>43</v>
      </c>
      <c r="B359" s="327">
        <v>105</v>
      </c>
      <c r="C359" s="319">
        <v>105</v>
      </c>
      <c r="D359" s="320">
        <f t="shared" si="36"/>
        <v>0</v>
      </c>
    </row>
    <row r="360" spans="1:4">
      <c r="A360" s="317" t="s">
        <v>339</v>
      </c>
      <c r="B360" s="327">
        <v>26</v>
      </c>
      <c r="C360" s="319">
        <v>500</v>
      </c>
      <c r="D360" s="320">
        <f t="shared" si="36"/>
        <v>1823.07692307692</v>
      </c>
    </row>
    <row r="361" spans="1:4">
      <c r="A361" s="317" t="s">
        <v>340</v>
      </c>
      <c r="B361" s="327">
        <v>26</v>
      </c>
      <c r="C361" s="319">
        <v>500</v>
      </c>
      <c r="D361" s="320">
        <f t="shared" si="36"/>
        <v>1823.07692307692</v>
      </c>
    </row>
    <row r="362" spans="1:4">
      <c r="A362" s="317" t="s">
        <v>341</v>
      </c>
      <c r="B362" s="327"/>
      <c r="C362" s="319"/>
      <c r="D362" s="320"/>
    </row>
    <row r="363" spans="1:4">
      <c r="A363" s="317" t="s">
        <v>342</v>
      </c>
      <c r="B363" s="327"/>
      <c r="C363" s="319"/>
      <c r="D363" s="320"/>
    </row>
    <row r="364" spans="1:4">
      <c r="A364" s="317" t="s">
        <v>343</v>
      </c>
      <c r="B364" s="327">
        <v>922</v>
      </c>
      <c r="C364" s="319">
        <v>863</v>
      </c>
      <c r="D364" s="320">
        <f t="shared" ref="D364:D377" si="37">(C364-B364)/B364*100</f>
        <v>-6.39913232104121</v>
      </c>
    </row>
    <row r="365" spans="1:4">
      <c r="A365" s="317" t="s">
        <v>344</v>
      </c>
      <c r="B365" s="327">
        <v>829</v>
      </c>
      <c r="C365" s="319">
        <v>805</v>
      </c>
      <c r="D365" s="320">
        <f t="shared" si="37"/>
        <v>-2.89505428226779</v>
      </c>
    </row>
    <row r="366" spans="1:4">
      <c r="A366" s="317" t="s">
        <v>43</v>
      </c>
      <c r="B366" s="327">
        <v>118</v>
      </c>
      <c r="C366" s="319">
        <v>105</v>
      </c>
      <c r="D366" s="320">
        <f t="shared" si="37"/>
        <v>-11.0169491525424</v>
      </c>
    </row>
    <row r="367" spans="1:4">
      <c r="A367" s="317" t="s">
        <v>60</v>
      </c>
      <c r="B367" s="327">
        <v>711</v>
      </c>
      <c r="C367" s="319">
        <v>700</v>
      </c>
      <c r="D367" s="320">
        <f t="shared" si="37"/>
        <v>-1.54711673699015</v>
      </c>
    </row>
    <row r="368" spans="1:4">
      <c r="A368" s="317" t="s">
        <v>345</v>
      </c>
      <c r="B368" s="327">
        <v>93</v>
      </c>
      <c r="C368" s="319">
        <v>58</v>
      </c>
      <c r="D368" s="320">
        <f t="shared" si="37"/>
        <v>-37.6344086021505</v>
      </c>
    </row>
    <row r="369" spans="1:4">
      <c r="A369" s="317" t="s">
        <v>346</v>
      </c>
      <c r="B369" s="327">
        <v>23</v>
      </c>
      <c r="C369" s="319">
        <v>23</v>
      </c>
      <c r="D369" s="320">
        <f t="shared" si="37"/>
        <v>0</v>
      </c>
    </row>
    <row r="370" spans="1:4">
      <c r="A370" s="317" t="s">
        <v>347</v>
      </c>
      <c r="B370" s="327">
        <v>70</v>
      </c>
      <c r="C370" s="319">
        <v>35</v>
      </c>
      <c r="D370" s="320">
        <f t="shared" si="37"/>
        <v>-50</v>
      </c>
    </row>
    <row r="371" spans="1:4">
      <c r="A371" s="317" t="s">
        <v>348</v>
      </c>
      <c r="B371" s="327">
        <v>9891</v>
      </c>
      <c r="C371" s="319">
        <v>9739</v>
      </c>
      <c r="D371" s="320">
        <f t="shared" si="37"/>
        <v>-1.53675058133657</v>
      </c>
    </row>
    <row r="372" spans="1:4">
      <c r="A372" s="317" t="s">
        <v>349</v>
      </c>
      <c r="B372" s="327">
        <v>2514</v>
      </c>
      <c r="C372" s="319">
        <v>2193</v>
      </c>
      <c r="D372" s="320">
        <f t="shared" si="37"/>
        <v>-12.7684964200477</v>
      </c>
    </row>
    <row r="373" spans="1:4">
      <c r="A373" s="317" t="s">
        <v>350</v>
      </c>
      <c r="B373" s="327">
        <v>14</v>
      </c>
      <c r="C373" s="319"/>
      <c r="D373" s="320">
        <f t="shared" si="37"/>
        <v>-100</v>
      </c>
    </row>
    <row r="374" spans="1:4">
      <c r="A374" s="317" t="s">
        <v>351</v>
      </c>
      <c r="B374" s="327">
        <v>2468</v>
      </c>
      <c r="C374" s="319">
        <v>619</v>
      </c>
      <c r="D374" s="320">
        <f t="shared" si="37"/>
        <v>-74.9189627228525</v>
      </c>
    </row>
    <row r="375" spans="1:4">
      <c r="A375" s="317" t="s">
        <v>352</v>
      </c>
      <c r="B375" s="327">
        <v>32</v>
      </c>
      <c r="C375" s="319">
        <v>1574</v>
      </c>
      <c r="D375" s="320">
        <f t="shared" si="37"/>
        <v>4818.75</v>
      </c>
    </row>
    <row r="376" spans="1:4">
      <c r="A376" s="317" t="s">
        <v>353</v>
      </c>
      <c r="B376" s="327">
        <v>7377</v>
      </c>
      <c r="C376" s="319">
        <v>7546</v>
      </c>
      <c r="D376" s="320">
        <f t="shared" si="37"/>
        <v>2.2909041615833</v>
      </c>
    </row>
    <row r="377" spans="1:4">
      <c r="A377" s="317" t="s">
        <v>354</v>
      </c>
      <c r="B377" s="327">
        <v>7377</v>
      </c>
      <c r="C377" s="319">
        <v>7536</v>
      </c>
      <c r="D377" s="320">
        <f t="shared" si="37"/>
        <v>2.15534770231802</v>
      </c>
    </row>
    <row r="378" spans="1:4">
      <c r="A378" s="317" t="s">
        <v>355</v>
      </c>
      <c r="B378" s="327"/>
      <c r="C378" s="319">
        <v>10</v>
      </c>
      <c r="D378" s="320"/>
    </row>
    <row r="379" spans="1:4">
      <c r="A379" s="317" t="s">
        <v>358</v>
      </c>
      <c r="B379" s="327">
        <v>216</v>
      </c>
      <c r="C379" s="319">
        <v>0</v>
      </c>
      <c r="D379" s="320">
        <f t="shared" ref="D379:D386" si="38">(C379-B379)/B379*100</f>
        <v>-100</v>
      </c>
    </row>
    <row r="380" spans="1:4">
      <c r="A380" s="317" t="s">
        <v>359</v>
      </c>
      <c r="B380" s="327">
        <v>216</v>
      </c>
      <c r="C380" s="319">
        <v>0</v>
      </c>
      <c r="D380" s="320">
        <f t="shared" si="38"/>
        <v>-100</v>
      </c>
    </row>
    <row r="381" spans="1:4">
      <c r="A381" s="317" t="s">
        <v>43</v>
      </c>
      <c r="B381" s="327">
        <v>121</v>
      </c>
      <c r="C381" s="319"/>
      <c r="D381" s="320">
        <f t="shared" si="38"/>
        <v>-100</v>
      </c>
    </row>
    <row r="382" spans="1:4">
      <c r="A382" s="317" t="s">
        <v>360</v>
      </c>
      <c r="B382" s="327">
        <v>95</v>
      </c>
      <c r="C382" s="319"/>
      <c r="D382" s="320">
        <f t="shared" si="38"/>
        <v>-100</v>
      </c>
    </row>
    <row r="383" spans="1:4">
      <c r="A383" s="317" t="s">
        <v>172</v>
      </c>
      <c r="B383" s="327">
        <v>151</v>
      </c>
      <c r="C383" s="319">
        <v>168</v>
      </c>
      <c r="D383" s="320">
        <f t="shared" si="38"/>
        <v>11.2582781456954</v>
      </c>
    </row>
    <row r="384" spans="1:4">
      <c r="A384" s="317" t="s">
        <v>361</v>
      </c>
      <c r="B384" s="327">
        <v>151</v>
      </c>
      <c r="C384" s="319">
        <v>168</v>
      </c>
      <c r="D384" s="320">
        <f t="shared" si="38"/>
        <v>11.2582781456954</v>
      </c>
    </row>
    <row r="385" spans="1:4">
      <c r="A385" s="317" t="s">
        <v>362</v>
      </c>
      <c r="B385" s="327">
        <v>151</v>
      </c>
      <c r="C385" s="319">
        <v>168</v>
      </c>
      <c r="D385" s="320">
        <f t="shared" si="38"/>
        <v>11.2582781456954</v>
      </c>
    </row>
    <row r="386" spans="1:4">
      <c r="A386" s="317" t="s">
        <v>363</v>
      </c>
      <c r="B386" s="327">
        <v>2800</v>
      </c>
      <c r="C386" s="319">
        <v>3033</v>
      </c>
      <c r="D386" s="320">
        <f t="shared" si="38"/>
        <v>8.32142857142857</v>
      </c>
    </row>
    <row r="387" spans="1:4">
      <c r="A387" s="317" t="s">
        <v>364</v>
      </c>
      <c r="B387" s="327"/>
      <c r="C387" s="319">
        <v>2942</v>
      </c>
      <c r="D387" s="320"/>
    </row>
    <row r="388" spans="1:4">
      <c r="A388" s="317" t="s">
        <v>365</v>
      </c>
      <c r="B388" s="327"/>
      <c r="C388" s="319">
        <v>2942</v>
      </c>
      <c r="D388" s="320"/>
    </row>
    <row r="389" spans="1:4">
      <c r="A389" s="317" t="s">
        <v>366</v>
      </c>
      <c r="B389" s="327"/>
      <c r="C389" s="319">
        <v>2942</v>
      </c>
      <c r="D389" s="320"/>
    </row>
    <row r="390" spans="1:4">
      <c r="A390" s="317" t="s">
        <v>367</v>
      </c>
      <c r="B390" s="327"/>
      <c r="C390" s="319">
        <v>0</v>
      </c>
      <c r="D390" s="320"/>
    </row>
    <row r="391" spans="1:4">
      <c r="A391" s="317" t="s">
        <v>176</v>
      </c>
      <c r="B391" s="327">
        <v>5893</v>
      </c>
      <c r="C391" s="319">
        <v>1432</v>
      </c>
      <c r="D391" s="320">
        <f t="shared" ref="D391:D393" si="39">(C391-B391)/B391*100</f>
        <v>-75.6999830307144</v>
      </c>
    </row>
    <row r="392" spans="1:4">
      <c r="A392" s="317" t="s">
        <v>368</v>
      </c>
      <c r="B392" s="327">
        <v>4610</v>
      </c>
      <c r="C392" s="319">
        <v>600</v>
      </c>
      <c r="D392" s="320">
        <f t="shared" si="39"/>
        <v>-86.9848156182213</v>
      </c>
    </row>
    <row r="393" spans="1:4">
      <c r="A393" s="317" t="s">
        <v>369</v>
      </c>
      <c r="B393" s="327">
        <v>1283</v>
      </c>
      <c r="C393" s="319">
        <v>832</v>
      </c>
      <c r="D393" s="320">
        <f t="shared" si="39"/>
        <v>-35.1519875292284</v>
      </c>
    </row>
    <row r="394" spans="1:4">
      <c r="A394" s="317"/>
      <c r="B394" s="327"/>
      <c r="C394" s="319" t="s">
        <v>391</v>
      </c>
      <c r="D394" s="320"/>
    </row>
    <row r="395" spans="1:4">
      <c r="A395" s="317"/>
      <c r="B395" s="327"/>
      <c r="C395" s="319"/>
      <c r="D395" s="320"/>
    </row>
    <row r="396" spans="1:4">
      <c r="A396" s="331" t="s">
        <v>370</v>
      </c>
      <c r="B396" s="327">
        <v>253985</v>
      </c>
      <c r="C396" s="319">
        <v>280038</v>
      </c>
      <c r="D396" s="320">
        <f>(C396-B396)/B396*100</f>
        <v>10.2576923834085</v>
      </c>
    </row>
  </sheetData>
  <mergeCells count="1">
    <mergeCell ref="A2:D2"/>
  </mergeCells>
  <pageMargins left="0.786805555555556" right="0.786805555555556" top="0.984027777777778" bottom="1.02361111111111" header="0.275" footer="0.786805555555556"/>
  <pageSetup paperSize="9" scale="90" firstPageNumber="16" orientation="portrait" useFirstPageNumber="1"/>
  <headerFooter>
    <oddFooter>&amp;C&amp;13— &amp;P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showGridLines="0" showZeros="0" zoomScale="80" zoomScaleNormal="80" workbookViewId="0">
      <pane ySplit="5" topLeftCell="A78" activePane="bottomLeft" state="frozen"/>
      <selection/>
      <selection pane="bottomLeft" activeCell="D101" sqref="D101"/>
    </sheetView>
  </sheetViews>
  <sheetFormatPr defaultColWidth="9" defaultRowHeight="14.25" outlineLevelCol="5"/>
  <cols>
    <col min="1" max="1" width="50.125" style="270" customWidth="1"/>
    <col min="2" max="2" width="20.5" style="270" customWidth="1"/>
    <col min="3" max="3" width="16.625" style="270" customWidth="1"/>
    <col min="4" max="4" width="43.625" style="270" customWidth="1"/>
    <col min="5" max="5" width="19.5" style="270" customWidth="1"/>
    <col min="6" max="6" width="16.625" style="270" customWidth="1"/>
    <col min="7" max="16384" width="9" style="270"/>
  </cols>
  <sheetData>
    <row r="1" ht="18" customHeight="1" spans="1:2">
      <c r="A1" s="268" t="s">
        <v>392</v>
      </c>
      <c r="B1" s="268"/>
    </row>
    <row r="2" s="268" customFormat="1" ht="20.25" spans="1:6">
      <c r="A2" s="271" t="s">
        <v>393</v>
      </c>
      <c r="B2" s="271"/>
      <c r="C2" s="271"/>
      <c r="D2" s="271"/>
      <c r="E2" s="271"/>
      <c r="F2" s="271"/>
    </row>
    <row r="3" ht="20.25" customHeight="1" spans="1:6">
      <c r="A3" s="268"/>
      <c r="B3" s="268"/>
      <c r="F3" s="272" t="s">
        <v>3</v>
      </c>
    </row>
    <row r="4" ht="31.5" customHeight="1" spans="1:6">
      <c r="A4" s="273" t="s">
        <v>394</v>
      </c>
      <c r="B4" s="274"/>
      <c r="C4" s="275"/>
      <c r="D4" s="273" t="s">
        <v>395</v>
      </c>
      <c r="E4" s="274"/>
      <c r="F4" s="275"/>
    </row>
    <row r="5" ht="21.95" customHeight="1" spans="1:6">
      <c r="A5" s="276" t="s">
        <v>396</v>
      </c>
      <c r="B5" s="277" t="s">
        <v>397</v>
      </c>
      <c r="C5" s="276" t="s">
        <v>398</v>
      </c>
      <c r="D5" s="276" t="s">
        <v>396</v>
      </c>
      <c r="E5" s="277" t="s">
        <v>397</v>
      </c>
      <c r="F5" s="276" t="s">
        <v>398</v>
      </c>
    </row>
    <row r="6" ht="20.1" customHeight="1" spans="1:6">
      <c r="A6" s="278" t="s">
        <v>399</v>
      </c>
      <c r="B6" s="279">
        <f>[1]表一!B35</f>
        <v>125328</v>
      </c>
      <c r="C6" s="279">
        <f>[1]表一!C35</f>
        <v>137870</v>
      </c>
      <c r="D6" s="278" t="s">
        <v>400</v>
      </c>
      <c r="E6" s="280">
        <f>[1]表二!B1278</f>
        <v>492836</v>
      </c>
      <c r="F6" s="280">
        <f>[1]表二!C1278</f>
        <v>347992</v>
      </c>
    </row>
    <row r="7" ht="20.1" customHeight="1" spans="1:6">
      <c r="A7" s="281" t="s">
        <v>401</v>
      </c>
      <c r="B7" s="280">
        <f>SUM(B8,B76:B77,B81:B84)</f>
        <v>442078</v>
      </c>
      <c r="C7" s="280">
        <f>SUM(C8,C76:C77,C81:C84)</f>
        <v>227076</v>
      </c>
      <c r="D7" s="281" t="s">
        <v>402</v>
      </c>
      <c r="E7" s="280">
        <f>SUM(E8,E77:E83)</f>
        <v>74570</v>
      </c>
      <c r="F7" s="280">
        <f>SUM(F8,F77:F83)</f>
        <v>16954</v>
      </c>
    </row>
    <row r="8" ht="20.1" customHeight="1" spans="1:6">
      <c r="A8" s="282" t="s">
        <v>403</v>
      </c>
      <c r="B8" s="280">
        <f>SUM(B9,B16,B52)</f>
        <v>324407</v>
      </c>
      <c r="C8" s="280">
        <f>SUM(C9,C16,C52)</f>
        <v>203599</v>
      </c>
      <c r="D8" s="282" t="s">
        <v>404</v>
      </c>
      <c r="E8" s="280">
        <f>SUM(E9:E10)</f>
        <v>48164</v>
      </c>
      <c r="F8" s="280">
        <f>SUM(F9:F10)</f>
        <v>16954</v>
      </c>
    </row>
    <row r="9" ht="20.1" customHeight="1" spans="1:6">
      <c r="A9" s="282" t="s">
        <v>405</v>
      </c>
      <c r="B9" s="280">
        <f>SUM(B10:B15)</f>
        <v>15178</v>
      </c>
      <c r="C9" s="280">
        <f>SUM(C10:C15)</f>
        <v>15178</v>
      </c>
      <c r="D9" s="282" t="s">
        <v>406</v>
      </c>
      <c r="E9" s="283">
        <v>1770</v>
      </c>
      <c r="F9" s="284">
        <v>16954</v>
      </c>
    </row>
    <row r="10" ht="20.1" customHeight="1" spans="1:6">
      <c r="A10" s="285" t="s">
        <v>407</v>
      </c>
      <c r="B10" s="283">
        <v>866</v>
      </c>
      <c r="C10" s="283">
        <v>866</v>
      </c>
      <c r="D10" s="282" t="s">
        <v>408</v>
      </c>
      <c r="E10" s="283">
        <v>46394</v>
      </c>
      <c r="F10" s="284"/>
    </row>
    <row r="11" ht="20.1" customHeight="1" spans="1:6">
      <c r="A11" s="285" t="s">
        <v>409</v>
      </c>
      <c r="B11" s="283">
        <v>1239</v>
      </c>
      <c r="C11" s="283">
        <v>1239</v>
      </c>
      <c r="D11" s="282"/>
      <c r="E11" s="283"/>
      <c r="F11" s="284"/>
    </row>
    <row r="12" ht="20.1" customHeight="1" spans="1:6">
      <c r="A12" s="285" t="s">
        <v>410</v>
      </c>
      <c r="B12" s="283">
        <v>2033</v>
      </c>
      <c r="C12" s="283">
        <v>2033</v>
      </c>
      <c r="D12" s="282" t="s">
        <v>34</v>
      </c>
      <c r="E12" s="283"/>
      <c r="F12" s="284"/>
    </row>
    <row r="13" ht="20.1" customHeight="1" spans="1:6">
      <c r="A13" s="285" t="s">
        <v>411</v>
      </c>
      <c r="B13" s="283">
        <v>7</v>
      </c>
      <c r="C13" s="283">
        <v>7</v>
      </c>
      <c r="D13" s="282" t="s">
        <v>34</v>
      </c>
      <c r="E13" s="283"/>
      <c r="F13" s="284"/>
    </row>
    <row r="14" ht="20.1" customHeight="1" spans="1:6">
      <c r="A14" s="285" t="s">
        <v>412</v>
      </c>
      <c r="B14" s="283">
        <v>11033</v>
      </c>
      <c r="C14" s="283">
        <v>11033</v>
      </c>
      <c r="D14" s="282" t="s">
        <v>34</v>
      </c>
      <c r="E14" s="283"/>
      <c r="F14" s="284"/>
    </row>
    <row r="15" ht="20.1" customHeight="1" spans="1:6">
      <c r="A15" s="285" t="s">
        <v>413</v>
      </c>
      <c r="B15" s="283"/>
      <c r="C15" s="283"/>
      <c r="D15" s="282" t="s">
        <v>34</v>
      </c>
      <c r="E15" s="283"/>
      <c r="F15" s="284"/>
    </row>
    <row r="16" ht="20.1" customHeight="1" spans="1:6">
      <c r="A16" s="285" t="s">
        <v>414</v>
      </c>
      <c r="B16" s="280">
        <f>SUM(B17:B51)</f>
        <v>249181</v>
      </c>
      <c r="C16" s="280">
        <f>SUM(C17:C51)</f>
        <v>185542</v>
      </c>
      <c r="D16" s="282" t="s">
        <v>34</v>
      </c>
      <c r="E16" s="283"/>
      <c r="F16" s="284"/>
    </row>
    <row r="17" ht="20.1" customHeight="1" spans="1:6">
      <c r="A17" s="285" t="s">
        <v>415</v>
      </c>
      <c r="B17" s="283"/>
      <c r="C17" s="283"/>
      <c r="D17" s="282" t="s">
        <v>34</v>
      </c>
      <c r="E17" s="283"/>
      <c r="F17" s="284"/>
    </row>
    <row r="18" ht="20.1" customHeight="1" spans="1:6">
      <c r="A18" s="286" t="s">
        <v>416</v>
      </c>
      <c r="B18" s="287">
        <v>91166</v>
      </c>
      <c r="C18" s="287">
        <v>88056</v>
      </c>
      <c r="D18" s="282" t="s">
        <v>34</v>
      </c>
      <c r="E18" s="283"/>
      <c r="F18" s="284"/>
    </row>
    <row r="19" ht="20.1" customHeight="1" spans="1:6">
      <c r="A19" s="288" t="s">
        <v>417</v>
      </c>
      <c r="B19" s="289"/>
      <c r="C19" s="289"/>
      <c r="D19" s="282" t="s">
        <v>34</v>
      </c>
      <c r="E19" s="283"/>
      <c r="F19" s="284"/>
    </row>
    <row r="20" ht="20.1" customHeight="1" spans="1:6">
      <c r="A20" s="288" t="s">
        <v>418</v>
      </c>
      <c r="B20" s="290">
        <v>3645</v>
      </c>
      <c r="C20" s="289">
        <v>2939</v>
      </c>
      <c r="D20" s="282" t="s">
        <v>34</v>
      </c>
      <c r="E20" s="283"/>
      <c r="F20" s="284"/>
    </row>
    <row r="21" ht="20.1" customHeight="1" spans="1:6">
      <c r="A21" s="288" t="s">
        <v>419</v>
      </c>
      <c r="B21" s="289"/>
      <c r="C21" s="289"/>
      <c r="D21" s="282" t="s">
        <v>34</v>
      </c>
      <c r="E21" s="283"/>
      <c r="F21" s="284"/>
    </row>
    <row r="22" ht="20.1" customHeight="1" spans="1:6">
      <c r="A22" s="288" t="s">
        <v>420</v>
      </c>
      <c r="B22" s="289"/>
      <c r="C22" s="289"/>
      <c r="D22" s="282" t="s">
        <v>34</v>
      </c>
      <c r="E22" s="283"/>
      <c r="F22" s="284"/>
    </row>
    <row r="23" ht="20.1" customHeight="1" spans="1:6">
      <c r="A23" s="288" t="s">
        <v>421</v>
      </c>
      <c r="B23" s="289">
        <v>6242</v>
      </c>
      <c r="C23" s="289">
        <v>4106</v>
      </c>
      <c r="D23" s="288" t="s">
        <v>34</v>
      </c>
      <c r="E23" s="289"/>
      <c r="F23" s="284"/>
    </row>
    <row r="24" ht="20.1" customHeight="1" spans="1:6">
      <c r="A24" s="288" t="s">
        <v>422</v>
      </c>
      <c r="B24" s="289"/>
      <c r="C24" s="289"/>
      <c r="D24" s="288" t="s">
        <v>34</v>
      </c>
      <c r="E24" s="289"/>
      <c r="F24" s="284"/>
    </row>
    <row r="25" ht="20.1" customHeight="1" spans="1:6">
      <c r="A25" s="288" t="s">
        <v>423</v>
      </c>
      <c r="B25" s="289">
        <v>25590</v>
      </c>
      <c r="C25" s="289">
        <v>14297</v>
      </c>
      <c r="D25" s="286" t="s">
        <v>34</v>
      </c>
      <c r="E25" s="287"/>
      <c r="F25" s="284"/>
    </row>
    <row r="26" ht="20.1" customHeight="1" spans="1:6">
      <c r="A26" s="288" t="s">
        <v>424</v>
      </c>
      <c r="B26" s="289"/>
      <c r="C26" s="289"/>
      <c r="D26" s="288" t="s">
        <v>34</v>
      </c>
      <c r="E26" s="289"/>
      <c r="F26" s="284"/>
    </row>
    <row r="27" ht="20.1" customHeight="1" spans="1:6">
      <c r="A27" s="288" t="s">
        <v>425</v>
      </c>
      <c r="B27" s="289">
        <v>180</v>
      </c>
      <c r="C27" s="289">
        <v>180</v>
      </c>
      <c r="D27" s="288" t="s">
        <v>34</v>
      </c>
      <c r="E27" s="289"/>
      <c r="F27" s="284"/>
    </row>
    <row r="28" ht="20.1" customHeight="1" spans="1:6">
      <c r="A28" s="288" t="s">
        <v>426</v>
      </c>
      <c r="B28" s="289"/>
      <c r="C28" s="289"/>
      <c r="D28" s="288" t="s">
        <v>34</v>
      </c>
      <c r="E28" s="289"/>
      <c r="F28" s="284"/>
    </row>
    <row r="29" ht="20.1" customHeight="1" spans="1:6">
      <c r="A29" s="288" t="s">
        <v>427</v>
      </c>
      <c r="B29" s="289">
        <v>635</v>
      </c>
      <c r="C29" s="289">
        <v>767</v>
      </c>
      <c r="D29" s="288" t="s">
        <v>34</v>
      </c>
      <c r="E29" s="289"/>
      <c r="F29" s="284"/>
    </row>
    <row r="30" ht="20.1" customHeight="1" spans="1:6">
      <c r="A30" s="291" t="s">
        <v>428</v>
      </c>
      <c r="B30" s="292"/>
      <c r="C30" s="292"/>
      <c r="D30" s="288" t="s">
        <v>34</v>
      </c>
      <c r="E30" s="289"/>
      <c r="F30" s="284"/>
    </row>
    <row r="31" ht="20.1" customHeight="1" spans="1:6">
      <c r="A31" s="291" t="s">
        <v>429</v>
      </c>
      <c r="B31" s="292"/>
      <c r="C31" s="292"/>
      <c r="D31" s="288" t="s">
        <v>34</v>
      </c>
      <c r="E31" s="289"/>
      <c r="F31" s="284"/>
    </row>
    <row r="32" ht="20.1" customHeight="1" spans="1:6">
      <c r="A32" s="291" t="s">
        <v>430</v>
      </c>
      <c r="B32" s="292"/>
      <c r="C32" s="292"/>
      <c r="D32" s="288" t="s">
        <v>34</v>
      </c>
      <c r="E32" s="289"/>
      <c r="F32" s="284"/>
    </row>
    <row r="33" ht="20.1" customHeight="1" spans="1:6">
      <c r="A33" s="291" t="s">
        <v>431</v>
      </c>
      <c r="B33" s="292">
        <v>2559</v>
      </c>
      <c r="C33" s="292">
        <v>1482</v>
      </c>
      <c r="D33" s="288" t="s">
        <v>34</v>
      </c>
      <c r="E33" s="289"/>
      <c r="F33" s="284"/>
    </row>
    <row r="34" ht="20.1" customHeight="1" spans="1:6">
      <c r="A34" s="291" t="s">
        <v>432</v>
      </c>
      <c r="B34" s="292">
        <v>12336</v>
      </c>
      <c r="C34" s="292">
        <v>13485</v>
      </c>
      <c r="D34" s="282" t="s">
        <v>34</v>
      </c>
      <c r="E34" s="283"/>
      <c r="F34" s="284"/>
    </row>
    <row r="35" ht="20.1" customHeight="1" spans="1:6">
      <c r="A35" s="291" t="s">
        <v>433</v>
      </c>
      <c r="B35" s="292"/>
      <c r="C35" s="292"/>
      <c r="D35" s="282" t="s">
        <v>34</v>
      </c>
      <c r="E35" s="283"/>
      <c r="F35" s="284"/>
    </row>
    <row r="36" ht="20.1" customHeight="1" spans="1:6">
      <c r="A36" s="291" t="s">
        <v>434</v>
      </c>
      <c r="B36" s="292">
        <v>156</v>
      </c>
      <c r="C36" s="292">
        <v>140</v>
      </c>
      <c r="D36" s="282" t="s">
        <v>34</v>
      </c>
      <c r="E36" s="283"/>
      <c r="F36" s="284"/>
    </row>
    <row r="37" ht="20.1" customHeight="1" spans="1:6">
      <c r="A37" s="291" t="s">
        <v>435</v>
      </c>
      <c r="B37" s="292">
        <v>34186</v>
      </c>
      <c r="C37" s="292">
        <v>27121</v>
      </c>
      <c r="D37" s="282" t="s">
        <v>34</v>
      </c>
      <c r="E37" s="283"/>
      <c r="F37" s="284"/>
    </row>
    <row r="38" ht="20.1" customHeight="1" spans="1:6">
      <c r="A38" s="291" t="s">
        <v>436</v>
      </c>
      <c r="B38" s="292">
        <v>31639</v>
      </c>
      <c r="C38" s="292">
        <v>26583</v>
      </c>
      <c r="D38" s="282" t="s">
        <v>34</v>
      </c>
      <c r="E38" s="283"/>
      <c r="F38" s="284"/>
    </row>
    <row r="39" ht="20.1" customHeight="1" spans="1:6">
      <c r="A39" s="291" t="s">
        <v>437</v>
      </c>
      <c r="B39" s="292">
        <v>260</v>
      </c>
      <c r="C39" s="292"/>
      <c r="D39" s="282" t="s">
        <v>34</v>
      </c>
      <c r="E39" s="283"/>
      <c r="F39" s="284"/>
    </row>
    <row r="40" ht="20.1" customHeight="1" spans="1:6">
      <c r="A40" s="291" t="s">
        <v>438</v>
      </c>
      <c r="B40" s="292"/>
      <c r="C40" s="292"/>
      <c r="D40" s="282" t="s">
        <v>34</v>
      </c>
      <c r="E40" s="283"/>
      <c r="F40" s="284"/>
    </row>
    <row r="41" ht="20.1" customHeight="1" spans="1:6">
      <c r="A41" s="291" t="s">
        <v>439</v>
      </c>
      <c r="B41" s="292">
        <v>20304</v>
      </c>
      <c r="C41" s="292">
        <v>4225</v>
      </c>
      <c r="D41" s="282" t="s">
        <v>34</v>
      </c>
      <c r="E41" s="283"/>
      <c r="F41" s="284"/>
    </row>
    <row r="42" ht="20.1" customHeight="1" spans="1:6">
      <c r="A42" s="291" t="s">
        <v>440</v>
      </c>
      <c r="B42" s="292">
        <v>2825</v>
      </c>
      <c r="C42" s="292"/>
      <c r="D42" s="282" t="s">
        <v>34</v>
      </c>
      <c r="E42" s="283"/>
      <c r="F42" s="284"/>
    </row>
    <row r="43" ht="20.1" customHeight="1" spans="1:6">
      <c r="A43" s="291" t="s">
        <v>441</v>
      </c>
      <c r="B43" s="292"/>
      <c r="C43" s="292"/>
      <c r="D43" s="282" t="s">
        <v>34</v>
      </c>
      <c r="E43" s="283"/>
      <c r="F43" s="284"/>
    </row>
    <row r="44" ht="20.1" customHeight="1" spans="1:6">
      <c r="A44" s="291" t="s">
        <v>442</v>
      </c>
      <c r="B44" s="292"/>
      <c r="C44" s="292"/>
      <c r="D44" s="282" t="s">
        <v>34</v>
      </c>
      <c r="E44" s="283"/>
      <c r="F44" s="284"/>
    </row>
    <row r="45" ht="20.1" customHeight="1" spans="1:6">
      <c r="A45" s="291" t="s">
        <v>443</v>
      </c>
      <c r="B45" s="292"/>
      <c r="C45" s="292"/>
      <c r="D45" s="282" t="s">
        <v>34</v>
      </c>
      <c r="E45" s="283"/>
      <c r="F45" s="284"/>
    </row>
    <row r="46" ht="20.1" customHeight="1" spans="1:6">
      <c r="A46" s="291" t="s">
        <v>444</v>
      </c>
      <c r="B46" s="292"/>
      <c r="C46" s="292">
        <v>1542</v>
      </c>
      <c r="D46" s="282" t="s">
        <v>34</v>
      </c>
      <c r="E46" s="283"/>
      <c r="F46" s="284"/>
    </row>
    <row r="47" ht="20.1" customHeight="1" spans="1:6">
      <c r="A47" s="291" t="s">
        <v>445</v>
      </c>
      <c r="B47" s="292">
        <v>4562</v>
      </c>
      <c r="C47" s="292">
        <v>619</v>
      </c>
      <c r="D47" s="282" t="s">
        <v>34</v>
      </c>
      <c r="E47" s="283"/>
      <c r="F47" s="284"/>
    </row>
    <row r="48" ht="20.1" customHeight="1" spans="1:6">
      <c r="A48" s="291" t="s">
        <v>446</v>
      </c>
      <c r="B48" s="292"/>
      <c r="C48" s="292"/>
      <c r="D48" s="288" t="s">
        <v>34</v>
      </c>
      <c r="E48" s="289"/>
      <c r="F48" s="284"/>
    </row>
    <row r="49" ht="20.1" customHeight="1" spans="1:6">
      <c r="A49" s="291" t="s">
        <v>447</v>
      </c>
      <c r="B49" s="292"/>
      <c r="C49" s="292"/>
      <c r="D49" s="288"/>
      <c r="E49" s="289"/>
      <c r="F49" s="284"/>
    </row>
    <row r="50" ht="20.1" customHeight="1" spans="1:6">
      <c r="A50" s="291" t="s">
        <v>448</v>
      </c>
      <c r="B50" s="292">
        <v>343</v>
      </c>
      <c r="C50" s="292"/>
      <c r="D50" s="288" t="s">
        <v>34</v>
      </c>
      <c r="E50" s="289"/>
      <c r="F50" s="284"/>
    </row>
    <row r="51" ht="20.1" customHeight="1" spans="1:6">
      <c r="A51" s="288" t="s">
        <v>449</v>
      </c>
      <c r="B51" s="289">
        <v>12553</v>
      </c>
      <c r="C51" s="289"/>
      <c r="D51" s="288" t="s">
        <v>34</v>
      </c>
      <c r="E51" s="289"/>
      <c r="F51" s="284"/>
    </row>
    <row r="52" ht="20.1" customHeight="1" spans="1:6">
      <c r="A52" s="288" t="s">
        <v>450</v>
      </c>
      <c r="B52" s="279">
        <f>SUM(B53:B73)</f>
        <v>60048</v>
      </c>
      <c r="C52" s="279">
        <f>SUM(C53:C73)</f>
        <v>2879</v>
      </c>
      <c r="D52" s="288" t="s">
        <v>34</v>
      </c>
      <c r="E52" s="289"/>
      <c r="F52" s="284"/>
    </row>
    <row r="53" ht="20.1" customHeight="1" spans="1:6">
      <c r="A53" s="288" t="s">
        <v>451</v>
      </c>
      <c r="B53" s="284">
        <v>194</v>
      </c>
      <c r="C53" s="284">
        <v>1</v>
      </c>
      <c r="D53" s="288" t="s">
        <v>34</v>
      </c>
      <c r="E53" s="289"/>
      <c r="F53" s="284"/>
    </row>
    <row r="54" ht="20.1" customHeight="1" spans="1:6">
      <c r="A54" s="288" t="s">
        <v>452</v>
      </c>
      <c r="B54" s="284"/>
      <c r="C54" s="284"/>
      <c r="D54" s="288"/>
      <c r="E54" s="289"/>
      <c r="F54" s="284"/>
    </row>
    <row r="55" ht="20.1" customHeight="1" spans="1:6">
      <c r="A55" s="288" t="s">
        <v>453</v>
      </c>
      <c r="B55" s="283">
        <v>9</v>
      </c>
      <c r="C55" s="283"/>
      <c r="D55" s="288"/>
      <c r="E55" s="289"/>
      <c r="F55" s="284"/>
    </row>
    <row r="56" ht="20.1" customHeight="1" spans="1:6">
      <c r="A56" s="288" t="s">
        <v>454</v>
      </c>
      <c r="B56" s="283">
        <v>230</v>
      </c>
      <c r="C56" s="283"/>
      <c r="D56" s="288"/>
      <c r="E56" s="283"/>
      <c r="F56" s="284"/>
    </row>
    <row r="57" ht="20.1" customHeight="1" spans="1:6">
      <c r="A57" s="288" t="s">
        <v>455</v>
      </c>
      <c r="B57" s="284">
        <v>3786</v>
      </c>
      <c r="C57" s="284">
        <v>320</v>
      </c>
      <c r="D57" s="288"/>
      <c r="E57" s="283"/>
      <c r="F57" s="284"/>
    </row>
    <row r="58" ht="20.1" customHeight="1" spans="1:6">
      <c r="A58" s="288" t="s">
        <v>456</v>
      </c>
      <c r="B58" s="283">
        <v>782</v>
      </c>
      <c r="C58" s="283"/>
      <c r="D58" s="288"/>
      <c r="E58" s="283"/>
      <c r="F58" s="284"/>
    </row>
    <row r="59" ht="20.1" customHeight="1" spans="1:6">
      <c r="A59" s="288" t="s">
        <v>457</v>
      </c>
      <c r="B59" s="283">
        <v>40</v>
      </c>
      <c r="C59" s="283">
        <v>10</v>
      </c>
      <c r="D59" s="288"/>
      <c r="E59" s="283"/>
      <c r="F59" s="284"/>
    </row>
    <row r="60" ht="19.5" customHeight="1" spans="1:6">
      <c r="A60" s="288" t="s">
        <v>458</v>
      </c>
      <c r="B60" s="283">
        <v>1442</v>
      </c>
      <c r="C60" s="283">
        <v>55</v>
      </c>
      <c r="D60" s="288"/>
      <c r="E60" s="293"/>
      <c r="F60" s="294"/>
    </row>
    <row r="61" s="269" customFormat="1" ht="20.1" customHeight="1" spans="1:6">
      <c r="A61" s="288" t="s">
        <v>459</v>
      </c>
      <c r="B61" s="293">
        <v>2492</v>
      </c>
      <c r="C61" s="293"/>
      <c r="D61" s="288"/>
      <c r="E61" s="293"/>
      <c r="F61" s="294"/>
    </row>
    <row r="62" ht="20.1" customHeight="1" spans="1:6">
      <c r="A62" s="288" t="s">
        <v>460</v>
      </c>
      <c r="B62" s="283">
        <v>2938</v>
      </c>
      <c r="C62" s="283"/>
      <c r="D62" s="288"/>
      <c r="E62" s="283"/>
      <c r="F62" s="284"/>
    </row>
    <row r="63" ht="20.1" customHeight="1" spans="1:6">
      <c r="A63" s="288" t="s">
        <v>461</v>
      </c>
      <c r="B63" s="283"/>
      <c r="C63" s="283"/>
      <c r="D63" s="288"/>
      <c r="E63" s="283"/>
      <c r="F63" s="284"/>
    </row>
    <row r="64" ht="20.1" customHeight="1" spans="1:6">
      <c r="A64" s="288" t="s">
        <v>462</v>
      </c>
      <c r="B64" s="283">
        <v>25165</v>
      </c>
      <c r="C64" s="283">
        <v>1993</v>
      </c>
      <c r="D64" s="288"/>
      <c r="E64" s="283"/>
      <c r="F64" s="284"/>
    </row>
    <row r="65" ht="20.1" customHeight="1" spans="1:6">
      <c r="A65" s="288" t="s">
        <v>463</v>
      </c>
      <c r="B65" s="283">
        <v>4578</v>
      </c>
      <c r="C65" s="283"/>
      <c r="D65" s="288"/>
      <c r="E65" s="283"/>
      <c r="F65" s="284"/>
    </row>
    <row r="66" ht="20.1" customHeight="1" spans="1:6">
      <c r="A66" s="288" t="s">
        <v>464</v>
      </c>
      <c r="B66" s="283"/>
      <c r="C66" s="283"/>
      <c r="D66" s="288"/>
      <c r="E66" s="283"/>
      <c r="F66" s="284"/>
    </row>
    <row r="67" ht="20.1" customHeight="1" spans="1:6">
      <c r="A67" s="288" t="s">
        <v>465</v>
      </c>
      <c r="B67" s="283">
        <v>84</v>
      </c>
      <c r="C67" s="283">
        <v>500</v>
      </c>
      <c r="D67" s="288"/>
      <c r="E67" s="283"/>
      <c r="F67" s="284"/>
    </row>
    <row r="68" ht="20.1" customHeight="1" spans="1:6">
      <c r="A68" s="288" t="s">
        <v>466</v>
      </c>
      <c r="B68" s="283">
        <v>100</v>
      </c>
      <c r="C68" s="283"/>
      <c r="D68" s="288"/>
      <c r="E68" s="283"/>
      <c r="F68" s="284"/>
    </row>
    <row r="69" ht="20.1" customHeight="1" spans="1:6">
      <c r="A69" s="288" t="s">
        <v>467</v>
      </c>
      <c r="B69" s="283">
        <v>285</v>
      </c>
      <c r="C69" s="283"/>
      <c r="D69" s="288"/>
      <c r="E69" s="283"/>
      <c r="F69" s="284"/>
    </row>
    <row r="70" ht="20.1" customHeight="1" spans="1:6">
      <c r="A70" s="288" t="s">
        <v>468</v>
      </c>
      <c r="B70" s="283">
        <v>17598</v>
      </c>
      <c r="C70" s="283"/>
      <c r="D70" s="288"/>
      <c r="E70" s="283"/>
      <c r="F70" s="284"/>
    </row>
    <row r="71" ht="20.1" customHeight="1" spans="1:6">
      <c r="A71" s="288" t="s">
        <v>391</v>
      </c>
      <c r="B71" s="283">
        <v>180</v>
      </c>
      <c r="C71" s="283"/>
      <c r="D71" s="288"/>
      <c r="E71" s="283"/>
      <c r="F71" s="284"/>
    </row>
    <row r="72" ht="20.1" customHeight="1" spans="1:6">
      <c r="A72" s="288" t="s">
        <v>469</v>
      </c>
      <c r="B72" s="283"/>
      <c r="C72" s="283"/>
      <c r="D72" s="295"/>
      <c r="E72" s="283"/>
      <c r="F72" s="284"/>
    </row>
    <row r="73" ht="20.1" customHeight="1" spans="1:6">
      <c r="A73" s="296" t="s">
        <v>470</v>
      </c>
      <c r="B73" s="283">
        <v>145</v>
      </c>
      <c r="C73" s="283"/>
      <c r="D73" s="295"/>
      <c r="E73" s="283"/>
      <c r="F73" s="284"/>
    </row>
    <row r="74" ht="20.1" customHeight="1" spans="1:6">
      <c r="A74" s="296"/>
      <c r="B74" s="283"/>
      <c r="C74" s="283"/>
      <c r="D74" s="295"/>
      <c r="E74" s="297"/>
      <c r="F74" s="284"/>
    </row>
    <row r="75" ht="20.1" customHeight="1" spans="1:6">
      <c r="A75" s="296"/>
      <c r="B75" s="284"/>
      <c r="C75" s="284"/>
      <c r="D75" s="295"/>
      <c r="E75" s="284"/>
      <c r="F75" s="284"/>
    </row>
    <row r="76" ht="20.1" customHeight="1" spans="1:6">
      <c r="A76" s="285" t="s">
        <v>471</v>
      </c>
      <c r="B76" s="284"/>
      <c r="C76" s="284">
        <v>281</v>
      </c>
      <c r="D76" s="288" t="s">
        <v>34</v>
      </c>
      <c r="E76" s="284"/>
      <c r="F76" s="284"/>
    </row>
    <row r="77" ht="20.1" customHeight="1" spans="1:6">
      <c r="A77" s="285" t="s">
        <v>472</v>
      </c>
      <c r="B77" s="280">
        <f>SUM(B78:B80)</f>
        <v>84717</v>
      </c>
      <c r="C77" s="280">
        <f>SUM(C78:C80)</f>
        <v>0</v>
      </c>
      <c r="D77" s="298" t="s">
        <v>473</v>
      </c>
      <c r="E77" s="283"/>
      <c r="F77" s="284"/>
    </row>
    <row r="78" ht="20.1" customHeight="1" spans="1:6">
      <c r="A78" s="285" t="s">
        <v>474</v>
      </c>
      <c r="B78" s="283">
        <v>59940</v>
      </c>
      <c r="C78" s="283"/>
      <c r="D78" s="282" t="s">
        <v>475</v>
      </c>
      <c r="E78" s="283">
        <v>281</v>
      </c>
      <c r="F78" s="284"/>
    </row>
    <row r="79" ht="20.1" customHeight="1" spans="1:6">
      <c r="A79" s="285" t="s">
        <v>476</v>
      </c>
      <c r="B79" s="284"/>
      <c r="C79" s="284"/>
      <c r="D79" s="299" t="s">
        <v>477</v>
      </c>
      <c r="E79" s="283">
        <v>9429</v>
      </c>
      <c r="F79" s="284"/>
    </row>
    <row r="80" ht="20.1" customHeight="1" spans="1:6">
      <c r="A80" s="285" t="s">
        <v>478</v>
      </c>
      <c r="B80" s="300">
        <v>24777</v>
      </c>
      <c r="C80" s="284"/>
      <c r="D80" s="299" t="s">
        <v>479</v>
      </c>
      <c r="E80" s="284"/>
      <c r="F80" s="284"/>
    </row>
    <row r="81" ht="20.1" customHeight="1" spans="1:6">
      <c r="A81" s="299" t="s">
        <v>480</v>
      </c>
      <c r="B81" s="284"/>
      <c r="C81" s="284"/>
      <c r="D81" s="285" t="s">
        <v>481</v>
      </c>
      <c r="E81" s="284"/>
      <c r="F81" s="284"/>
    </row>
    <row r="82" ht="20.1" customHeight="1" spans="1:6">
      <c r="A82" s="285" t="s">
        <v>482</v>
      </c>
      <c r="B82" s="284">
        <v>17216</v>
      </c>
      <c r="C82" s="284">
        <v>6500</v>
      </c>
      <c r="D82" s="301" t="s">
        <v>483</v>
      </c>
      <c r="E82" s="284">
        <v>16696</v>
      </c>
      <c r="F82" s="284"/>
    </row>
    <row r="83" ht="20.1" customHeight="1" spans="1:6">
      <c r="A83" s="285" t="s">
        <v>484</v>
      </c>
      <c r="B83" s="284"/>
      <c r="C83" s="284"/>
      <c r="D83" s="301" t="s">
        <v>485</v>
      </c>
      <c r="E83" s="284"/>
      <c r="F83" s="284"/>
    </row>
    <row r="84" ht="19.15" customHeight="1" spans="1:6">
      <c r="A84" s="285" t="s">
        <v>486</v>
      </c>
      <c r="B84" s="284">
        <v>15738</v>
      </c>
      <c r="C84" s="284">
        <v>16696</v>
      </c>
      <c r="D84" s="285"/>
      <c r="E84" s="284"/>
      <c r="F84" s="284"/>
    </row>
    <row r="85" ht="22.15" customHeight="1" spans="1:6">
      <c r="A85" s="285"/>
      <c r="B85" s="284"/>
      <c r="C85" s="284"/>
      <c r="D85" s="285"/>
      <c r="E85" s="284"/>
      <c r="F85" s="284"/>
    </row>
    <row r="86" ht="22.15" customHeight="1" spans="1:6">
      <c r="A86" s="285"/>
      <c r="B86" s="284"/>
      <c r="C86" s="284"/>
      <c r="D86" s="285"/>
      <c r="E86" s="284"/>
      <c r="F86" s="284"/>
    </row>
    <row r="87" ht="22.15" customHeight="1" spans="1:6">
      <c r="A87" s="285"/>
      <c r="B87" s="284"/>
      <c r="C87" s="284"/>
      <c r="D87" s="285" t="s">
        <v>34</v>
      </c>
      <c r="E87" s="284"/>
      <c r="F87" s="284"/>
    </row>
    <row r="88" ht="22.15" customHeight="1" spans="1:6">
      <c r="A88" s="285"/>
      <c r="B88" s="284"/>
      <c r="C88" s="284"/>
      <c r="D88" s="285"/>
      <c r="E88" s="284"/>
      <c r="F88" s="284"/>
    </row>
    <row r="89" ht="22.15" customHeight="1" spans="1:6">
      <c r="A89" s="285"/>
      <c r="B89" s="284"/>
      <c r="C89" s="284"/>
      <c r="D89" s="285"/>
      <c r="E89" s="284"/>
      <c r="F89" s="284"/>
    </row>
    <row r="90" ht="22.35" customHeight="1" spans="1:6">
      <c r="A90" s="302" t="s">
        <v>487</v>
      </c>
      <c r="B90" s="279">
        <f t="shared" ref="B90:F90" si="0">SUM(B6:B7)</f>
        <v>567406</v>
      </c>
      <c r="C90" s="279">
        <f t="shared" si="0"/>
        <v>364946</v>
      </c>
      <c r="D90" s="302" t="s">
        <v>488</v>
      </c>
      <c r="E90" s="280">
        <f t="shared" si="0"/>
        <v>567406</v>
      </c>
      <c r="F90" s="280">
        <f t="shared" si="0"/>
        <v>364946</v>
      </c>
    </row>
    <row r="92" spans="3:5">
      <c r="C92" s="303" t="str">
        <f>IF(C78=[1]表八!G67,"","预算数从政府性基金调入和预算数政府性基金调出不等")</f>
        <v/>
      </c>
      <c r="E92" s="303" t="str">
        <f>IF(E78=C76,"","上年执行数年终结余和预算数上年结余不等")</f>
        <v/>
      </c>
    </row>
    <row r="93" spans="2:6">
      <c r="B93" s="303" t="str">
        <f>IF(B78=[1]表八!F67,"","上年执行数从政府性基金调入和上年执行数政府性基金调出不等")</f>
        <v/>
      </c>
      <c r="C93" s="303" t="str">
        <f>IF(C78=[1]表九!D241,"","预算数从政府性基金调入和预算数政府性基金调出不等")</f>
        <v/>
      </c>
      <c r="E93" s="303" t="str">
        <f>IF(B90=E90,"","上年执行数收支不等")</f>
        <v/>
      </c>
      <c r="F93" s="303" t="str">
        <f>IF(C90=F90,"","预算数收支不等")</f>
        <v/>
      </c>
    </row>
  </sheetData>
  <sheetProtection formatCells="0" formatColumns="0" formatRows="0" insertRows="0" insertColumns="0" insertHyperlinks="0" deleteColumns="0" deleteRows="0" sort="0" autoFilter="0" pivotTables="0"/>
  <protectedRanges>
    <protectedRange sqref="B30:C50" name="区域1"/>
  </protectedRanges>
  <mergeCells count="3">
    <mergeCell ref="A2:F2"/>
    <mergeCell ref="A4:C4"/>
    <mergeCell ref="D4:F4"/>
  </mergeCells>
  <printOptions horizontalCentered="1"/>
  <pageMargins left="0.472222208976746" right="0.472222208976746" top="0.590277791023254" bottom="0.472222208976746" header="0.31527778506279" footer="0.31527778506279"/>
  <pageSetup paperSize="9" scale="75" orientation="landscape" errors="blank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showGridLines="0" showZeros="0" zoomScale="80" zoomScaleNormal="80" workbookViewId="0">
      <pane xSplit="1" ySplit="5" topLeftCell="B21" activePane="bottomRight" state="frozen"/>
      <selection/>
      <selection pane="topRight"/>
      <selection pane="bottomLeft"/>
      <selection pane="bottomRight" activeCell="G38" sqref="G38"/>
    </sheetView>
  </sheetViews>
  <sheetFormatPr defaultColWidth="9" defaultRowHeight="14.25"/>
  <cols>
    <col min="1" max="1" width="45.25" style="223" customWidth="1"/>
    <col min="2" max="2" width="15.5" style="223" customWidth="1"/>
    <col min="3" max="3" width="15.25" style="223" customWidth="1"/>
    <col min="4" max="4" width="19.125" style="223" customWidth="1"/>
    <col min="5" max="5" width="18.125" style="223" customWidth="1"/>
    <col min="6" max="7" width="15.25" style="223" customWidth="1"/>
    <col min="8" max="8" width="15.5" style="223" customWidth="1"/>
    <col min="9" max="16384" width="9" style="223"/>
  </cols>
  <sheetData>
    <row r="1" spans="1:1">
      <c r="A1" s="225" t="s">
        <v>489</v>
      </c>
    </row>
    <row r="2" ht="20.25" spans="1:8">
      <c r="A2" s="247" t="s">
        <v>490</v>
      </c>
      <c r="B2" s="247"/>
      <c r="C2" s="247"/>
      <c r="D2" s="247"/>
      <c r="E2" s="247"/>
      <c r="F2" s="247"/>
      <c r="G2" s="247"/>
      <c r="H2" s="247"/>
    </row>
    <row r="3" ht="18" customHeight="1" spans="1:8">
      <c r="A3" s="225"/>
      <c r="H3" s="248" t="s">
        <v>3</v>
      </c>
    </row>
    <row r="4" s="246" customFormat="1" ht="31.5" customHeight="1" spans="1:8">
      <c r="A4" s="249" t="s">
        <v>396</v>
      </c>
      <c r="B4" s="249" t="s">
        <v>491</v>
      </c>
      <c r="C4" s="249" t="s">
        <v>492</v>
      </c>
      <c r="D4" s="250" t="s">
        <v>493</v>
      </c>
      <c r="E4" s="251" t="s">
        <v>494</v>
      </c>
      <c r="F4" s="251" t="s">
        <v>495</v>
      </c>
      <c r="G4" s="249" t="s">
        <v>496</v>
      </c>
      <c r="H4" s="249" t="s">
        <v>497</v>
      </c>
    </row>
    <row r="5" s="246" customFormat="1" ht="27" customHeight="1" spans="1:8">
      <c r="A5" s="249"/>
      <c r="B5" s="249"/>
      <c r="C5" s="249"/>
      <c r="D5" s="252"/>
      <c r="E5" s="251"/>
      <c r="F5" s="251"/>
      <c r="G5" s="249"/>
      <c r="H5" s="249"/>
    </row>
    <row r="6" ht="20.1" customHeight="1" spans="1:10">
      <c r="A6" s="232" t="s">
        <v>41</v>
      </c>
      <c r="B6" s="253">
        <f>SUM([1]表二!C5)</f>
        <v>72215</v>
      </c>
      <c r="C6" s="254">
        <f t="shared" ref="C6:H6" si="0">SUM(C7:C33)</f>
        <v>72214</v>
      </c>
      <c r="D6" s="254">
        <f t="shared" si="0"/>
        <v>1</v>
      </c>
      <c r="E6" s="254">
        <f t="shared" si="0"/>
        <v>0</v>
      </c>
      <c r="F6" s="254">
        <f t="shared" si="0"/>
        <v>0</v>
      </c>
      <c r="G6" s="254">
        <f t="shared" si="0"/>
        <v>0</v>
      </c>
      <c r="H6" s="254">
        <f t="shared" si="0"/>
        <v>0</v>
      </c>
      <c r="I6" s="262" t="str">
        <f>IF('2020年一般公共预算支出资金来源情况表'!B6=SUM('2020年一般公共预算支出资金来源情况表'!C6:H6),"","分项不等于合计数")</f>
        <v/>
      </c>
      <c r="J6" s="245" t="str">
        <f>IF(D6=[1]表三!C53,"","表三专项转移支付收入不等于表四专项安排数")</f>
        <v/>
      </c>
    </row>
    <row r="7" ht="20.1" customHeight="1" spans="1:9">
      <c r="A7" s="255" t="s">
        <v>42</v>
      </c>
      <c r="B7" s="254">
        <f>SUM([1]表二!C6)</f>
        <v>413</v>
      </c>
      <c r="C7" s="256">
        <v>413</v>
      </c>
      <c r="D7" s="252"/>
      <c r="E7" s="256"/>
      <c r="F7" s="256"/>
      <c r="G7" s="256"/>
      <c r="H7" s="256"/>
      <c r="I7" s="262" t="str">
        <f>IF('2020年一般公共预算支出资金来源情况表'!B7=SUM('2020年一般公共预算支出资金来源情况表'!C7:H7),"","分项不等于合计数")</f>
        <v/>
      </c>
    </row>
    <row r="8" ht="20.1" customHeight="1" spans="1:9">
      <c r="A8" s="255" t="s">
        <v>50</v>
      </c>
      <c r="B8" s="254">
        <f>SUM([1]表二!C18)</f>
        <v>368</v>
      </c>
      <c r="C8" s="256">
        <v>368</v>
      </c>
      <c r="D8" s="252"/>
      <c r="E8" s="256"/>
      <c r="F8" s="256"/>
      <c r="G8" s="256"/>
      <c r="H8" s="256"/>
      <c r="I8" s="262" t="str">
        <f>IF('2020年一般公共预算支出资金来源情况表'!B8=SUM('2020年一般公共预算支出资金来源情况表'!C8:H8),"","分项不等于合计数")</f>
        <v/>
      </c>
    </row>
    <row r="9" ht="20.1" customHeight="1" spans="1:9">
      <c r="A9" s="255" t="s">
        <v>53</v>
      </c>
      <c r="B9" s="254">
        <f>SUM([1]表二!C27)</f>
        <v>22148</v>
      </c>
      <c r="C9" s="256">
        <v>22148</v>
      </c>
      <c r="D9" s="252"/>
      <c r="E9" s="256"/>
      <c r="F9" s="256"/>
      <c r="G9" s="256"/>
      <c r="H9" s="256"/>
      <c r="I9" s="262" t="str">
        <f>IF('2020年一般公共预算支出资金来源情况表'!B9=SUM('2020年一般公共预算支出资金来源情况表'!C9:H9),"","分项不等于合计数")</f>
        <v/>
      </c>
    </row>
    <row r="10" ht="20.1" customHeight="1" spans="1:9">
      <c r="A10" s="255" t="s">
        <v>55</v>
      </c>
      <c r="B10" s="254">
        <f>SUM([1]表二!C38)</f>
        <v>513</v>
      </c>
      <c r="C10" s="256">
        <v>513</v>
      </c>
      <c r="D10" s="252"/>
      <c r="E10" s="256"/>
      <c r="F10" s="256"/>
      <c r="G10" s="256"/>
      <c r="H10" s="256"/>
      <c r="I10" s="262" t="str">
        <f>IF('2020年一般公共预算支出资金来源情况表'!B10=SUM('2020年一般公共预算支出资金来源情况表'!C10:H10),"","分项不等于合计数")</f>
        <v/>
      </c>
    </row>
    <row r="11" ht="20.1" customHeight="1" spans="1:9">
      <c r="A11" s="257" t="s">
        <v>57</v>
      </c>
      <c r="B11" s="254">
        <f>SUM([1]表二!C50)</f>
        <v>298</v>
      </c>
      <c r="C11" s="256">
        <v>298</v>
      </c>
      <c r="D11" s="252"/>
      <c r="E11" s="256"/>
      <c r="F11" s="256"/>
      <c r="G11" s="256"/>
      <c r="H11" s="256"/>
      <c r="I11" s="262" t="str">
        <f>IF('2020年一般公共预算支出资金来源情况表'!B11=SUM('2020年一般公共预算支出资金来源情况表'!C11:H11),"","分项不等于合计数")</f>
        <v/>
      </c>
    </row>
    <row r="12" ht="20.1" customHeight="1" spans="1:9">
      <c r="A12" s="258" t="s">
        <v>61</v>
      </c>
      <c r="B12" s="254">
        <f>SUM([1]表二!C61)</f>
        <v>1698</v>
      </c>
      <c r="C12" s="256">
        <v>1698</v>
      </c>
      <c r="D12" s="252"/>
      <c r="E12" s="256"/>
      <c r="F12" s="256"/>
      <c r="G12" s="256"/>
      <c r="H12" s="256"/>
      <c r="I12" s="262" t="str">
        <f>IF('2020年一般公共预算支出资金来源情况表'!B12=SUM('2020年一般公共预算支出资金来源情况表'!C12:H12),"","分项不等于合计数")</f>
        <v/>
      </c>
    </row>
    <row r="13" ht="20.1" customHeight="1" spans="1:9">
      <c r="A13" s="255" t="s">
        <v>71</v>
      </c>
      <c r="B13" s="254">
        <f>SUM([1]表二!C72)</f>
        <v>0</v>
      </c>
      <c r="C13" s="256"/>
      <c r="D13" s="252"/>
      <c r="E13" s="256"/>
      <c r="F13" s="256"/>
      <c r="G13" s="256"/>
      <c r="H13" s="256"/>
      <c r="I13" s="262" t="str">
        <f>IF('2020年一般公共预算支出资金来源情况表'!B13=SUM('2020年一般公共预算支出资金来源情况表'!C13:H13),"","分项不等于合计数")</f>
        <v/>
      </c>
    </row>
    <row r="14" ht="20.1" customHeight="1" spans="1:9">
      <c r="A14" s="257" t="s">
        <v>73</v>
      </c>
      <c r="B14" s="254">
        <f>SUM([1]表二!C84)</f>
        <v>242</v>
      </c>
      <c r="C14" s="256">
        <v>242</v>
      </c>
      <c r="D14" s="252"/>
      <c r="E14" s="256"/>
      <c r="F14" s="256"/>
      <c r="G14" s="256"/>
      <c r="H14" s="256"/>
      <c r="I14" s="262" t="str">
        <f>IF('2020年一般公共预算支出资金来源情况表'!B14=SUM('2020年一般公共预算支出资金来源情况表'!C14:H14),"","分项不等于合计数")</f>
        <v/>
      </c>
    </row>
    <row r="15" ht="20.1" customHeight="1" spans="1:9">
      <c r="A15" s="255" t="s">
        <v>498</v>
      </c>
      <c r="B15" s="254">
        <f>SUM([1]表二!C93)</f>
        <v>0</v>
      </c>
      <c r="C15" s="256"/>
      <c r="D15" s="252"/>
      <c r="E15" s="256"/>
      <c r="F15" s="256"/>
      <c r="G15" s="256"/>
      <c r="H15" s="256"/>
      <c r="I15" s="262" t="str">
        <f>IF('2020年一般公共预算支出资金来源情况表'!B15=SUM('2020年一般公共预算支出资金来源情况表'!C15:H15),"","分项不等于合计数")</f>
        <v/>
      </c>
    </row>
    <row r="16" ht="20.1" customHeight="1" spans="1:9">
      <c r="A16" s="257" t="s">
        <v>63</v>
      </c>
      <c r="B16" s="254">
        <f>SUM([1]表二!C106)</f>
        <v>921</v>
      </c>
      <c r="C16" s="256">
        <v>921</v>
      </c>
      <c r="D16" s="252"/>
      <c r="E16" s="256"/>
      <c r="F16" s="256"/>
      <c r="G16" s="256"/>
      <c r="H16" s="256"/>
      <c r="I16" s="262" t="str">
        <f>IF('2020年一般公共预算支出资金来源情况表'!B16=SUM('2020年一般公共预算支出资金来源情况表'!C16:H16),"","分项不等于合计数")</f>
        <v/>
      </c>
    </row>
    <row r="17" ht="20.1" customHeight="1" spans="1:9">
      <c r="A17" s="259" t="s">
        <v>81</v>
      </c>
      <c r="B17" s="254">
        <f>SUM([1]表二!C116)</f>
        <v>1713</v>
      </c>
      <c r="C17" s="256">
        <v>1713</v>
      </c>
      <c r="D17" s="252"/>
      <c r="E17" s="256"/>
      <c r="F17" s="256"/>
      <c r="G17" s="256"/>
      <c r="H17" s="256"/>
      <c r="I17" s="262" t="str">
        <f>IF('2020年一般公共预算支出资金来源情况表'!B17=SUM('2020年一般公共预算支出资金来源情况表'!C17:H17),"","分项不等于合计数")</f>
        <v/>
      </c>
    </row>
    <row r="18" ht="20.1" customHeight="1" spans="1:9">
      <c r="A18" s="232" t="s">
        <v>66</v>
      </c>
      <c r="B18" s="254">
        <f>SUM([1]表二!C125)</f>
        <v>243</v>
      </c>
      <c r="C18" s="256">
        <v>243</v>
      </c>
      <c r="D18" s="252"/>
      <c r="E18" s="256"/>
      <c r="F18" s="256"/>
      <c r="G18" s="256"/>
      <c r="H18" s="256"/>
      <c r="I18" s="262" t="str">
        <f>IF('2020年一般公共预算支出资金来源情况表'!B18=SUM('2020年一般公共预算支出资金来源情况表'!C18:H18),"","分项不等于合计数")</f>
        <v/>
      </c>
    </row>
    <row r="19" ht="20.1" customHeight="1" spans="1:9">
      <c r="A19" s="257" t="s">
        <v>499</v>
      </c>
      <c r="B19" s="254">
        <f>SUM([1]表二!C136)</f>
        <v>0</v>
      </c>
      <c r="C19" s="256"/>
      <c r="D19" s="252"/>
      <c r="E19" s="256"/>
      <c r="F19" s="256"/>
      <c r="G19" s="256"/>
      <c r="H19" s="256"/>
      <c r="I19" s="262" t="str">
        <f>IF('2020年一般公共预算支出资金来源情况表'!B19=SUM('2020年一般公共预算支出资金来源情况表'!C19:H19),"","分项不等于合计数")</f>
        <v/>
      </c>
    </row>
    <row r="20" ht="20.1" customHeight="1" spans="1:9">
      <c r="A20" s="255" t="s">
        <v>68</v>
      </c>
      <c r="B20" s="254">
        <f>SUM([1]表二!C149)</f>
        <v>70</v>
      </c>
      <c r="C20" s="256">
        <v>70</v>
      </c>
      <c r="D20" s="252"/>
      <c r="E20" s="256"/>
      <c r="F20" s="256"/>
      <c r="G20" s="256"/>
      <c r="H20" s="256"/>
      <c r="I20" s="262" t="str">
        <f>IF('2020年一般公共预算支出资金来源情况表'!B20=SUM('2020年一般公共预算支出资金来源情况表'!C20:H20),"","分项不等于合计数")</f>
        <v/>
      </c>
    </row>
    <row r="21" ht="20.1" customHeight="1" spans="1:9">
      <c r="A21" s="255" t="s">
        <v>500</v>
      </c>
      <c r="B21" s="260">
        <f>SUM([1]表二!C156)</f>
        <v>0</v>
      </c>
      <c r="C21" s="256"/>
      <c r="D21" s="252"/>
      <c r="E21" s="256"/>
      <c r="F21" s="256"/>
      <c r="G21" s="256"/>
      <c r="H21" s="256"/>
      <c r="I21" s="262" t="str">
        <f>IF('2020年一般公共预算支出资金来源情况表'!B21=SUM('2020年一般公共预算支出资金来源情况表'!C21:H21),"","分项不等于合计数")</f>
        <v/>
      </c>
    </row>
    <row r="22" ht="20.1" customHeight="1" spans="1:9">
      <c r="A22" s="257" t="s">
        <v>91</v>
      </c>
      <c r="B22" s="261">
        <f>SUM([1]表二!C164)</f>
        <v>149</v>
      </c>
      <c r="C22" s="256">
        <v>149</v>
      </c>
      <c r="D22" s="252"/>
      <c r="E22" s="256"/>
      <c r="F22" s="256"/>
      <c r="G22" s="256"/>
      <c r="H22" s="256"/>
      <c r="I22" s="262" t="str">
        <f>IF('2020年一般公共预算支出资金来源情况表'!B22=SUM('2020年一般公共预算支出资金来源情况表'!C22:H22),"","分项不等于合计数")</f>
        <v/>
      </c>
    </row>
    <row r="23" ht="18.75" customHeight="1" spans="1:9">
      <c r="A23" s="257" t="s">
        <v>94</v>
      </c>
      <c r="B23" s="254">
        <f>SUM([1]表二!C170)</f>
        <v>29</v>
      </c>
      <c r="C23" s="256">
        <v>29</v>
      </c>
      <c r="D23" s="252"/>
      <c r="E23" s="256"/>
      <c r="F23" s="256"/>
      <c r="G23" s="256"/>
      <c r="H23" s="256"/>
      <c r="I23" s="262" t="str">
        <f>IF('2020年一般公共预算支出资金来源情况表'!B23=SUM('2020年一般公共预算支出资金来源情况表'!C23:H23),"","分项不等于合计数")</f>
        <v/>
      </c>
    </row>
    <row r="24" ht="20.1" customHeight="1" spans="1:9">
      <c r="A24" s="257" t="s">
        <v>72</v>
      </c>
      <c r="B24" s="254">
        <f>SUM([1]表二!C177)</f>
        <v>53</v>
      </c>
      <c r="C24" s="256">
        <v>53</v>
      </c>
      <c r="D24" s="252"/>
      <c r="E24" s="256"/>
      <c r="F24" s="256"/>
      <c r="G24" s="256"/>
      <c r="H24" s="256"/>
      <c r="I24" s="262" t="str">
        <f>IF('2020年一般公共预算支出资金来源情况表'!B24=SUM('2020年一般公共预算支出资金来源情况表'!C24:H24),"","分项不等于合计数")</f>
        <v/>
      </c>
    </row>
    <row r="25" ht="20.1" customHeight="1" spans="1:9">
      <c r="A25" s="257" t="s">
        <v>102</v>
      </c>
      <c r="B25" s="254">
        <f>SUM([1]表二!C184)</f>
        <v>1083</v>
      </c>
      <c r="C25" s="256">
        <v>1083</v>
      </c>
      <c r="D25" s="252"/>
      <c r="E25" s="256"/>
      <c r="F25" s="256"/>
      <c r="G25" s="256"/>
      <c r="H25" s="256"/>
      <c r="I25" s="262" t="str">
        <f>IF('2020年一般公共预算支出资金来源情况表'!B25=SUM('2020年一般公共预算支出资金来源情况表'!C25:H25),"","分项不等于合计数")</f>
        <v/>
      </c>
    </row>
    <row r="26" ht="20.1" customHeight="1" spans="1:9">
      <c r="A26" s="257" t="s">
        <v>107</v>
      </c>
      <c r="B26" s="254">
        <f>SUM([1]表二!C191)</f>
        <v>225</v>
      </c>
      <c r="C26" s="256">
        <v>225</v>
      </c>
      <c r="D26" s="252"/>
      <c r="E26" s="256"/>
      <c r="F26" s="256"/>
      <c r="G26" s="256"/>
      <c r="H26" s="256"/>
      <c r="I26" s="262" t="str">
        <f>IF('2020年一般公共预算支出资金来源情况表'!B26=SUM('2020年一般公共预算支出资金来源情况表'!C26:H26),"","分项不等于合计数")</f>
        <v/>
      </c>
    </row>
    <row r="27" ht="20.1" customHeight="1" spans="1:9">
      <c r="A27" s="257" t="s">
        <v>75</v>
      </c>
      <c r="B27" s="254">
        <f>SUM([1]表二!C198)</f>
        <v>180</v>
      </c>
      <c r="C27" s="256">
        <v>180</v>
      </c>
      <c r="D27" s="252"/>
      <c r="E27" s="256"/>
      <c r="F27" s="256"/>
      <c r="G27" s="256"/>
      <c r="H27" s="256"/>
      <c r="I27" s="262" t="str">
        <f>IF('2020年一般公共预算支出资金来源情况表'!B27=SUM('2020年一般公共预算支出资金来源情况表'!C27:H27),"","分项不等于合计数")</f>
        <v/>
      </c>
    </row>
    <row r="28" ht="20.1" customHeight="1" spans="1:9">
      <c r="A28" s="257" t="s">
        <v>117</v>
      </c>
      <c r="B28" s="254">
        <f>SUM([1]表二!C205)</f>
        <v>119</v>
      </c>
      <c r="C28" s="256">
        <v>119</v>
      </c>
      <c r="D28" s="252"/>
      <c r="E28" s="256"/>
      <c r="F28" s="256"/>
      <c r="G28" s="256"/>
      <c r="H28" s="256"/>
      <c r="I28" s="262" t="str">
        <f>IF('2020年一般公共预算支出资金来源情况表'!B28=SUM('2020年一般公共预算支出资金来源情况表'!C28:H28),"","分项不等于合计数")</f>
        <v/>
      </c>
    </row>
    <row r="29" ht="20.1" customHeight="1" spans="1:9">
      <c r="A29" s="257" t="s">
        <v>501</v>
      </c>
      <c r="B29" s="254">
        <f>SUM([1]表二!C213)</f>
        <v>0</v>
      </c>
      <c r="C29" s="256"/>
      <c r="D29" s="252"/>
      <c r="E29" s="256"/>
      <c r="F29" s="256"/>
      <c r="G29" s="256"/>
      <c r="H29" s="256"/>
      <c r="I29" s="262" t="str">
        <f>IF('2020年一般公共预算支出资金来源情况表'!B29=SUM('2020年一般公共预算支出资金来源情况表'!C29:H29),"","分项不等于合计数")</f>
        <v/>
      </c>
    </row>
    <row r="30" ht="20.1" customHeight="1" spans="1:9">
      <c r="A30" s="257" t="s">
        <v>121</v>
      </c>
      <c r="B30" s="253">
        <f>SUM([1]表二!C219)</f>
        <v>109</v>
      </c>
      <c r="C30" s="256">
        <v>109</v>
      </c>
      <c r="D30" s="252"/>
      <c r="E30" s="256"/>
      <c r="F30" s="256"/>
      <c r="G30" s="256"/>
      <c r="H30" s="256"/>
      <c r="I30" s="262" t="str">
        <f>IF('2020年一般公共预算支出资金来源情况表'!B30=SUM('2020年一般公共预算支出资金来源情况表'!C30:H30),"","分项不等于合计数")</f>
        <v/>
      </c>
    </row>
    <row r="31" ht="20.1" customHeight="1" spans="1:9">
      <c r="A31" s="255" t="s">
        <v>502</v>
      </c>
      <c r="B31" s="254">
        <f>SUM([1]表二!C225)</f>
        <v>0</v>
      </c>
      <c r="C31" s="256"/>
      <c r="D31" s="252"/>
      <c r="E31" s="256"/>
      <c r="F31" s="256"/>
      <c r="G31" s="256"/>
      <c r="H31" s="256"/>
      <c r="I31" s="262" t="str">
        <f>IF('2020年一般公共预算支出资金来源情况表'!B31=SUM('2020年一般公共预算支出资金来源情况表'!C31:H31),"","分项不等于合计数")</f>
        <v/>
      </c>
    </row>
    <row r="32" ht="20.1" customHeight="1" spans="1:9">
      <c r="A32" s="255" t="s">
        <v>124</v>
      </c>
      <c r="B32" s="253">
        <f>SUM([1]表二!C232)</f>
        <v>3011</v>
      </c>
      <c r="C32" s="256">
        <v>3010</v>
      </c>
      <c r="D32" s="252">
        <v>1</v>
      </c>
      <c r="E32" s="256"/>
      <c r="F32" s="256"/>
      <c r="G32" s="256"/>
      <c r="H32" s="256"/>
      <c r="I32" s="262" t="str">
        <f>IF('2020年一般公共预算支出资金来源情况表'!B32=SUM('2020年一般公共预算支出资金来源情况表'!C32:H32),"","分项不等于合计数")</f>
        <v/>
      </c>
    </row>
    <row r="33" ht="20.1" customHeight="1" spans="1:9">
      <c r="A33" s="255" t="s">
        <v>133</v>
      </c>
      <c r="B33" s="254">
        <f>SUM([1]表二!C247)</f>
        <v>38630</v>
      </c>
      <c r="C33" s="256">
        <v>38630</v>
      </c>
      <c r="D33" s="252"/>
      <c r="E33" s="256"/>
      <c r="F33" s="256"/>
      <c r="G33" s="256"/>
      <c r="H33" s="256"/>
      <c r="I33" s="262" t="str">
        <f>IF('2020年一般公共预算支出资金来源情况表'!B33=SUM('2020年一般公共预算支出资金来源情况表'!C33:H33),"","分项不等于合计数")</f>
        <v/>
      </c>
    </row>
    <row r="34" ht="20.1" customHeight="1" spans="1:10">
      <c r="A34" s="232" t="s">
        <v>136</v>
      </c>
      <c r="B34" s="254">
        <f>SUM([1]表二!C250)</f>
        <v>0</v>
      </c>
      <c r="C34" s="254">
        <f t="shared" ref="C34:H34" si="1">SUM(C35:C36)</f>
        <v>0</v>
      </c>
      <c r="D34" s="254">
        <f t="shared" si="1"/>
        <v>0</v>
      </c>
      <c r="E34" s="254">
        <f t="shared" si="1"/>
        <v>0</v>
      </c>
      <c r="F34" s="254">
        <f t="shared" si="1"/>
        <v>0</v>
      </c>
      <c r="G34" s="254">
        <f t="shared" si="1"/>
        <v>0</v>
      </c>
      <c r="H34" s="254">
        <f t="shared" si="1"/>
        <v>0</v>
      </c>
      <c r="I34" s="262" t="str">
        <f>IF('2020年一般公共预算支出资金来源情况表'!B34=SUM('2020年一般公共预算支出资金来源情况表'!C34:H34),"","分项不等于合计数")</f>
        <v/>
      </c>
      <c r="J34" s="245" t="str">
        <f>IF(D34=[1]表三!C54,"","表三专项转移支付收入不等于表四专项安排数")</f>
        <v/>
      </c>
    </row>
    <row r="35" ht="20.1" customHeight="1" spans="1:9">
      <c r="A35" s="255" t="s">
        <v>503</v>
      </c>
      <c r="B35" s="254">
        <f>SUM([1]表二!C251)</f>
        <v>0</v>
      </c>
      <c r="C35" s="256"/>
      <c r="D35" s="252"/>
      <c r="E35" s="256"/>
      <c r="F35" s="256"/>
      <c r="G35" s="256"/>
      <c r="H35" s="256"/>
      <c r="I35" s="262" t="str">
        <f>IF('2020年一般公共预算支出资金来源情况表'!B35=SUM('2020年一般公共预算支出资金来源情况表'!C35:H35),"","分项不等于合计数")</f>
        <v/>
      </c>
    </row>
    <row r="36" ht="20.1" customHeight="1" spans="1:9">
      <c r="A36" s="255" t="s">
        <v>504</v>
      </c>
      <c r="B36" s="254">
        <f>SUM([1]表二!C252)</f>
        <v>0</v>
      </c>
      <c r="C36" s="256"/>
      <c r="D36" s="252"/>
      <c r="E36" s="256"/>
      <c r="F36" s="256"/>
      <c r="G36" s="256"/>
      <c r="H36" s="256"/>
      <c r="I36" s="262" t="str">
        <f>IF('2020年一般公共预算支出资金来源情况表'!B36=SUM('2020年一般公共预算支出资金来源情况表'!C36:H36),"","分项不等于合计数")</f>
        <v/>
      </c>
    </row>
    <row r="37" ht="20.1" customHeight="1" spans="1:10">
      <c r="A37" s="232" t="s">
        <v>138</v>
      </c>
      <c r="B37" s="254">
        <f>SUM([1]表二!C253)</f>
        <v>0</v>
      </c>
      <c r="C37" s="254">
        <f t="shared" ref="C37:H37" si="2">SUM(C38:C39)</f>
        <v>0</v>
      </c>
      <c r="D37" s="254">
        <f t="shared" si="2"/>
        <v>0</v>
      </c>
      <c r="E37" s="254">
        <f t="shared" si="2"/>
        <v>0</v>
      </c>
      <c r="F37" s="254">
        <f t="shared" si="2"/>
        <v>0</v>
      </c>
      <c r="G37" s="254">
        <f t="shared" si="2"/>
        <v>0</v>
      </c>
      <c r="H37" s="254">
        <f t="shared" si="2"/>
        <v>0</v>
      </c>
      <c r="I37" s="262" t="str">
        <f>IF('2020年一般公共预算支出资金来源情况表'!B37=SUM('2020年一般公共预算支出资金来源情况表'!C37:H37),"","分项不等于合计数")</f>
        <v/>
      </c>
      <c r="J37" s="245" t="str">
        <f>IF(D37=[1]表三!C55,"","表三专项转移支付收入不等于表四专项安排数")</f>
        <v/>
      </c>
    </row>
    <row r="38" ht="20.1" customHeight="1" spans="1:9">
      <c r="A38" s="257" t="s">
        <v>505</v>
      </c>
      <c r="B38" s="254">
        <f>SUM([1]表二!C254)</f>
        <v>0</v>
      </c>
      <c r="C38" s="256"/>
      <c r="D38" s="252"/>
      <c r="E38" s="256"/>
      <c r="F38" s="256"/>
      <c r="G38" s="256"/>
      <c r="H38" s="256"/>
      <c r="I38" s="262" t="str">
        <f>IF('2020年一般公共预算支出资金来源情况表'!B38=SUM('2020年一般公共预算支出资金来源情况表'!C38:H38),"","分项不等于合计数")</f>
        <v/>
      </c>
    </row>
    <row r="39" ht="20.1" customHeight="1" spans="1:9">
      <c r="A39" s="257" t="s">
        <v>506</v>
      </c>
      <c r="B39" s="254">
        <f>SUM([1]表二!C264)</f>
        <v>0</v>
      </c>
      <c r="C39" s="256"/>
      <c r="D39" s="252"/>
      <c r="E39" s="256"/>
      <c r="F39" s="256"/>
      <c r="G39" s="256"/>
      <c r="H39" s="256"/>
      <c r="I39" s="262" t="str">
        <f>IF('2020年一般公共预算支出资金来源情况表'!B39=SUM('2020年一般公共预算支出资金来源情况表'!C39:H39),"","分项不等于合计数")</f>
        <v/>
      </c>
    </row>
    <row r="40" ht="20.1" customHeight="1" spans="1:10">
      <c r="A40" s="232" t="s">
        <v>78</v>
      </c>
      <c r="B40" s="254">
        <f>SUM([1]表二!C265)</f>
        <v>9562</v>
      </c>
      <c r="C40" s="254">
        <f t="shared" ref="C40:H40" si="3">SUM(C41:C51)</f>
        <v>9561</v>
      </c>
      <c r="D40" s="254">
        <f t="shared" si="3"/>
        <v>0</v>
      </c>
      <c r="E40" s="254">
        <f t="shared" si="3"/>
        <v>1</v>
      </c>
      <c r="F40" s="254">
        <f t="shared" si="3"/>
        <v>0</v>
      </c>
      <c r="G40" s="254">
        <f t="shared" si="3"/>
        <v>0</v>
      </c>
      <c r="H40" s="254">
        <f t="shared" si="3"/>
        <v>0</v>
      </c>
      <c r="I40" s="262" t="str">
        <f>IF('2020年一般公共预算支出资金来源情况表'!B40=SUM('2020年一般公共预算支出资金来源情况表'!C40:H40),"","分项不等于合计数")</f>
        <v/>
      </c>
      <c r="J40" s="245" t="str">
        <f>IF(D40=[1]表三!C56,"","表三专项转移支付收入不等于表四专项安排数")</f>
        <v/>
      </c>
    </row>
    <row r="41" ht="20.1" customHeight="1" spans="1:9">
      <c r="A41" s="255" t="s">
        <v>507</v>
      </c>
      <c r="B41" s="254">
        <f>SUM([1]表二!C266)</f>
        <v>0</v>
      </c>
      <c r="C41" s="256"/>
      <c r="D41" s="252"/>
      <c r="E41" s="256"/>
      <c r="F41" s="256"/>
      <c r="G41" s="256"/>
      <c r="H41" s="256"/>
      <c r="I41" s="262" t="str">
        <f>IF('2020年一般公共预算支出资金来源情况表'!B41=SUM('2020年一般公共预算支出资金来源情况表'!C41:H41),"","分项不等于合计数")</f>
        <v/>
      </c>
    </row>
    <row r="42" ht="20.1" customHeight="1" spans="1:9">
      <c r="A42" s="257" t="s">
        <v>79</v>
      </c>
      <c r="B42" s="254">
        <f>SUM([1]表二!C269)</f>
        <v>6668</v>
      </c>
      <c r="C42" s="256">
        <v>6667</v>
      </c>
      <c r="D42" s="256"/>
      <c r="E42" s="256">
        <v>1</v>
      </c>
      <c r="F42" s="256"/>
      <c r="G42" s="256"/>
      <c r="H42" s="256"/>
      <c r="I42" s="262" t="str">
        <f>IF('2020年一般公共预算支出资金来源情况表'!B42=SUM('2020年一般公共预算支出资金来源情况表'!C42:H42),"","分项不等于合计数")</f>
        <v/>
      </c>
    </row>
    <row r="43" ht="20.1" customHeight="1" spans="1:9">
      <c r="A43" s="255" t="s">
        <v>508</v>
      </c>
      <c r="B43" s="254">
        <f>SUM([1]表二!C280)</f>
        <v>0</v>
      </c>
      <c r="C43" s="256"/>
      <c r="D43" s="256"/>
      <c r="E43" s="256"/>
      <c r="F43" s="256"/>
      <c r="G43" s="256"/>
      <c r="H43" s="256"/>
      <c r="I43" s="262" t="str">
        <f>IF('2020年一般公共预算支出资金来源情况表'!B43=SUM('2020年一般公共预算支出资金来源情况表'!C43:H43),"","分项不等于合计数")</f>
        <v/>
      </c>
    </row>
    <row r="44" ht="20.1" customHeight="1" spans="1:9">
      <c r="A44" s="258" t="s">
        <v>80</v>
      </c>
      <c r="B44" s="254">
        <f>SUM([1]表二!C287)</f>
        <v>1107</v>
      </c>
      <c r="C44" s="256">
        <v>1107</v>
      </c>
      <c r="D44" s="256"/>
      <c r="E44" s="256"/>
      <c r="F44" s="256"/>
      <c r="G44" s="256"/>
      <c r="H44" s="256"/>
      <c r="I44" s="262" t="str">
        <f>IF('2020年一般公共预算支出资金来源情况表'!B44=SUM('2020年一般公共预算支出资金来源情况表'!C44:H44),"","分项不等于合计数")</f>
        <v/>
      </c>
    </row>
    <row r="45" ht="20.1" customHeight="1" spans="1:9">
      <c r="A45" s="232" t="s">
        <v>153</v>
      </c>
      <c r="B45" s="254">
        <f>SUM([1]表二!C295)</f>
        <v>1037</v>
      </c>
      <c r="C45" s="256">
        <v>1037</v>
      </c>
      <c r="D45" s="256"/>
      <c r="E45" s="256"/>
      <c r="F45" s="256"/>
      <c r="G45" s="256"/>
      <c r="H45" s="256"/>
      <c r="I45" s="262" t="str">
        <f>IF('2020年一般公共预算支出资金来源情况表'!B45=SUM('2020年一般公共预算支出资金来源情况表'!C45:H45),"","分项不等于合计数")</f>
        <v/>
      </c>
    </row>
    <row r="46" ht="20.1" customHeight="1" spans="1:9">
      <c r="A46" s="255" t="s">
        <v>83</v>
      </c>
      <c r="B46" s="254">
        <f>SUM([1]表二!C304)</f>
        <v>750</v>
      </c>
      <c r="C46" s="256">
        <v>750</v>
      </c>
      <c r="D46" s="256"/>
      <c r="E46" s="256"/>
      <c r="F46" s="256"/>
      <c r="G46" s="256"/>
      <c r="H46" s="256"/>
      <c r="I46" s="262" t="str">
        <f>IF('2020年一般公共预算支出资金来源情况表'!B46=SUM('2020年一般公共预算支出资金来源情况表'!C46:H46),"","分项不等于合计数")</f>
        <v/>
      </c>
    </row>
    <row r="47" ht="20.1" customHeight="1" spans="1:9">
      <c r="A47" s="258" t="s">
        <v>509</v>
      </c>
      <c r="B47" s="254">
        <f>SUM([1]表二!C320)</f>
        <v>0</v>
      </c>
      <c r="C47" s="256"/>
      <c r="D47" s="256"/>
      <c r="E47" s="256"/>
      <c r="F47" s="256"/>
      <c r="G47" s="256"/>
      <c r="H47" s="256"/>
      <c r="I47" s="262" t="str">
        <f>IF('2020年一般公共预算支出资金来源情况表'!B47=SUM('2020年一般公共预算支出资金来源情况表'!C47:H47),"","分项不等于合计数")</f>
        <v/>
      </c>
    </row>
    <row r="48" ht="20.1" customHeight="1" spans="1:9">
      <c r="A48" s="257" t="s">
        <v>510</v>
      </c>
      <c r="B48" s="254">
        <f>SUM([1]表二!C330)</f>
        <v>0</v>
      </c>
      <c r="C48" s="256"/>
      <c r="D48" s="256"/>
      <c r="E48" s="256"/>
      <c r="F48" s="256"/>
      <c r="G48" s="256"/>
      <c r="H48" s="256"/>
      <c r="I48" s="262" t="str">
        <f>IF('2020年一般公共预算支出资金来源情况表'!B48=SUM('2020年一般公共预算支出资金来源情况表'!C48:H48),"","分项不等于合计数")</f>
        <v/>
      </c>
    </row>
    <row r="49" ht="20.1" customHeight="1" spans="1:9">
      <c r="A49" s="232" t="s">
        <v>511</v>
      </c>
      <c r="B49" s="254">
        <f>SUM([1]表二!C340)</f>
        <v>0</v>
      </c>
      <c r="C49" s="256"/>
      <c r="D49" s="256"/>
      <c r="E49" s="256"/>
      <c r="F49" s="256"/>
      <c r="G49" s="256"/>
      <c r="H49" s="256"/>
      <c r="I49" s="262" t="str">
        <f>IF('2020年一般公共预算支出资金来源情况表'!B49=SUM('2020年一般公共预算支出资金来源情况表'!C49:H49),"","分项不等于合计数")</f>
        <v/>
      </c>
    </row>
    <row r="50" ht="20.1" customHeight="1" spans="1:9">
      <c r="A50" s="255" t="s">
        <v>512</v>
      </c>
      <c r="B50" s="254">
        <f>SUM([1]表二!C348)</f>
        <v>0</v>
      </c>
      <c r="C50" s="256"/>
      <c r="D50" s="256"/>
      <c r="E50" s="256"/>
      <c r="F50" s="256"/>
      <c r="G50" s="256"/>
      <c r="H50" s="256"/>
      <c r="I50" s="262" t="str">
        <f>IF('2020年一般公共预算支出资金来源情况表'!B50=SUM('2020年一般公共预算支出资金来源情况表'!C50:H50),"","分项不等于合计数")</f>
        <v/>
      </c>
    </row>
    <row r="51" ht="20.1" customHeight="1" spans="1:9">
      <c r="A51" s="255" t="s">
        <v>513</v>
      </c>
      <c r="B51" s="254">
        <f>SUM([1]表二!C354)</f>
        <v>0</v>
      </c>
      <c r="C51" s="256"/>
      <c r="D51" s="256"/>
      <c r="E51" s="256"/>
      <c r="F51" s="256"/>
      <c r="G51" s="256"/>
      <c r="H51" s="256"/>
      <c r="I51" s="262" t="str">
        <f>IF('2020年一般公共预算支出资金来源情况表'!B51=SUM('2020年一般公共预算支出资金来源情况表'!C51:H51),"","分项不等于合计数")</f>
        <v/>
      </c>
    </row>
    <row r="52" ht="19.5" customHeight="1" spans="1:10">
      <c r="A52" s="232" t="s">
        <v>169</v>
      </c>
      <c r="B52" s="254">
        <f>SUM([1]表二!C356)</f>
        <v>69793</v>
      </c>
      <c r="C52" s="254">
        <f t="shared" ref="C52:H52" si="4">SUM(C53:C62)</f>
        <v>69473</v>
      </c>
      <c r="D52" s="254">
        <f t="shared" si="4"/>
        <v>320</v>
      </c>
      <c r="E52" s="254">
        <f t="shared" si="4"/>
        <v>0</v>
      </c>
      <c r="F52" s="254">
        <f t="shared" si="4"/>
        <v>0</v>
      </c>
      <c r="G52" s="254">
        <f t="shared" si="4"/>
        <v>0</v>
      </c>
      <c r="H52" s="254">
        <f t="shared" si="4"/>
        <v>0</v>
      </c>
      <c r="I52" s="262" t="str">
        <f>IF('2020年一般公共预算支出资金来源情况表'!B52=SUM('2020年一般公共预算支出资金来源情况表'!C52:H52),"","分项不等于合计数")</f>
        <v/>
      </c>
      <c r="J52" s="245" t="str">
        <f>IF(D52=[1]表三!C57,"","表三专项转移支付收入不等于表四专项安排数")</f>
        <v/>
      </c>
    </row>
    <row r="53" ht="20.1" customHeight="1" spans="1:9">
      <c r="A53" s="257" t="s">
        <v>171</v>
      </c>
      <c r="B53" s="254">
        <f>SUM([1]表二!C357)</f>
        <v>218</v>
      </c>
      <c r="C53" s="256">
        <v>218</v>
      </c>
      <c r="D53" s="256"/>
      <c r="E53" s="256"/>
      <c r="F53" s="256"/>
      <c r="G53" s="256"/>
      <c r="H53" s="256"/>
      <c r="I53" s="262" t="str">
        <f>IF('2020年一般公共预算支出资金来源情况表'!B53=SUM('2020年一般公共预算支出资金来源情况表'!C53:H53),"","分项不等于合计数")</f>
        <v/>
      </c>
    </row>
    <row r="54" ht="20.1" customHeight="1" spans="1:9">
      <c r="A54" s="255" t="s">
        <v>177</v>
      </c>
      <c r="B54" s="254">
        <f>SUM([1]表二!C362)</f>
        <v>64153</v>
      </c>
      <c r="C54" s="256">
        <v>63833</v>
      </c>
      <c r="D54" s="256">
        <v>320</v>
      </c>
      <c r="E54" s="256"/>
      <c r="F54" s="256"/>
      <c r="G54" s="256"/>
      <c r="H54" s="256"/>
      <c r="I54" s="262" t="str">
        <f>IF('2020年一般公共预算支出资金来源情况表'!B54=SUM('2020年一般公共预算支出资金来源情况表'!C54:H54),"","分项不等于合计数")</f>
        <v/>
      </c>
    </row>
    <row r="55" ht="20.1" customHeight="1" spans="1:9">
      <c r="A55" s="255" t="s">
        <v>185</v>
      </c>
      <c r="B55" s="254">
        <f>SUM([1]表二!C371)</f>
        <v>1226</v>
      </c>
      <c r="C55" s="256">
        <v>1226</v>
      </c>
      <c r="D55" s="256"/>
      <c r="E55" s="256"/>
      <c r="F55" s="256"/>
      <c r="G55" s="256"/>
      <c r="H55" s="256"/>
      <c r="I55" s="262" t="str">
        <f>IF('2020年一般公共预算支出资金来源情况表'!B55=SUM('2020年一般公共预算支出资金来源情况表'!C55:H55),"","分项不等于合计数")</f>
        <v/>
      </c>
    </row>
    <row r="56" ht="20.1" customHeight="1" spans="1:9">
      <c r="A56" s="232" t="s">
        <v>188</v>
      </c>
      <c r="B56" s="254">
        <f>SUM([1]表二!C377)</f>
        <v>99</v>
      </c>
      <c r="C56" s="256">
        <v>99</v>
      </c>
      <c r="D56" s="256"/>
      <c r="E56" s="256"/>
      <c r="F56" s="256"/>
      <c r="G56" s="256"/>
      <c r="H56" s="256"/>
      <c r="I56" s="262" t="str">
        <f>IF('2020年一般公共预算支出资金来源情况表'!B56=SUM('2020年一般公共预算支出资金来源情况表'!C56:H56),"","分项不等于合计数")</f>
        <v/>
      </c>
    </row>
    <row r="57" ht="20.1" customHeight="1" spans="1:9">
      <c r="A57" s="257" t="s">
        <v>514</v>
      </c>
      <c r="B57" s="254">
        <f>SUM([1]表二!C383)</f>
        <v>0</v>
      </c>
      <c r="C57" s="256"/>
      <c r="D57" s="256"/>
      <c r="E57" s="256"/>
      <c r="F57" s="256"/>
      <c r="G57" s="256"/>
      <c r="H57" s="256"/>
      <c r="I57" s="262" t="str">
        <f>IF('2020年一般公共预算支出资金来源情况表'!B57=SUM('2020年一般公共预算支出资金来源情况表'!C57:H57),"","分项不等于合计数")</f>
        <v/>
      </c>
    </row>
    <row r="58" ht="20.1" customHeight="1" spans="1:9">
      <c r="A58" s="257" t="s">
        <v>515</v>
      </c>
      <c r="B58" s="254">
        <f>SUM([1]表二!C387)</f>
        <v>0</v>
      </c>
      <c r="C58" s="256"/>
      <c r="D58" s="256"/>
      <c r="E58" s="256"/>
      <c r="F58" s="256"/>
      <c r="G58" s="256"/>
      <c r="H58" s="256"/>
      <c r="I58" s="262" t="str">
        <f>IF('2020年一般公共预算支出资金来源情况表'!B58=SUM('2020年一般公共预算支出资金来源情况表'!C58:H58),"","分项不等于合计数")</f>
        <v/>
      </c>
    </row>
    <row r="59" ht="20.1" customHeight="1" spans="1:9">
      <c r="A59" s="255" t="s">
        <v>190</v>
      </c>
      <c r="B59" s="254">
        <f>SUM([1]表二!C391)</f>
        <v>247</v>
      </c>
      <c r="C59" s="256">
        <v>247</v>
      </c>
      <c r="D59" s="256"/>
      <c r="E59" s="256"/>
      <c r="F59" s="256"/>
      <c r="G59" s="256"/>
      <c r="H59" s="256"/>
      <c r="I59" s="262" t="str">
        <f>IF('2020年一般公共预算支出资金来源情况表'!B59=SUM('2020年一般公共预算支出资金来源情况表'!C59:H59),"","分项不等于合计数")</f>
        <v/>
      </c>
    </row>
    <row r="60" ht="20.1" customHeight="1" spans="1:9">
      <c r="A60" s="257" t="s">
        <v>86</v>
      </c>
      <c r="B60" s="254">
        <f>SUM([1]表二!C395)</f>
        <v>540</v>
      </c>
      <c r="C60" s="256">
        <v>540</v>
      </c>
      <c r="D60" s="256"/>
      <c r="E60" s="256"/>
      <c r="F60" s="256"/>
      <c r="G60" s="256"/>
      <c r="H60" s="256"/>
      <c r="I60" s="262" t="str">
        <f>IF('2020年一般公共预算支出资金来源情况表'!B60=SUM('2020年一般公共预算支出资金来源情况表'!C60:H60),"","分项不等于合计数")</f>
        <v/>
      </c>
    </row>
    <row r="61" ht="20.1" customHeight="1" spans="1:9">
      <c r="A61" s="255" t="s">
        <v>192</v>
      </c>
      <c r="B61" s="254">
        <f>SUM([1]表二!C401)</f>
        <v>2748</v>
      </c>
      <c r="C61" s="256">
        <v>2748</v>
      </c>
      <c r="D61" s="256"/>
      <c r="E61" s="256"/>
      <c r="F61" s="256"/>
      <c r="G61" s="256"/>
      <c r="H61" s="256"/>
      <c r="I61" s="262" t="str">
        <f>IF('2020年一般公共预算支出资金来源情况表'!B61=SUM('2020年一般公共预算支出资金来源情况表'!C61:H61),"","分项不等于合计数")</f>
        <v/>
      </c>
    </row>
    <row r="62" ht="20.1" customHeight="1" spans="1:9">
      <c r="A62" s="255" t="s">
        <v>89</v>
      </c>
      <c r="B62" s="254">
        <f>SUM([1]表二!C408)</f>
        <v>562</v>
      </c>
      <c r="C62" s="256">
        <v>562</v>
      </c>
      <c r="D62" s="256"/>
      <c r="E62" s="256"/>
      <c r="F62" s="256"/>
      <c r="G62" s="256"/>
      <c r="H62" s="256"/>
      <c r="I62" s="262" t="str">
        <f>IF('2020年一般公共预算支出资金来源情况表'!B62=SUM('2020年一般公共预算支出资金来源情况表'!C62:H62),"","分项不等于合计数")</f>
        <v/>
      </c>
    </row>
    <row r="63" ht="20.1" customHeight="1" spans="1:10">
      <c r="A63" s="232" t="s">
        <v>194</v>
      </c>
      <c r="B63" s="254">
        <f>SUM([1]表二!C409)</f>
        <v>576</v>
      </c>
      <c r="C63" s="254">
        <f t="shared" ref="C63:H63" si="5">SUM(C64:C73)</f>
        <v>576</v>
      </c>
      <c r="D63" s="254">
        <f t="shared" si="5"/>
        <v>0</v>
      </c>
      <c r="E63" s="254">
        <f t="shared" si="5"/>
        <v>0</v>
      </c>
      <c r="F63" s="254">
        <f t="shared" si="5"/>
        <v>0</v>
      </c>
      <c r="G63" s="254">
        <f t="shared" si="5"/>
        <v>0</v>
      </c>
      <c r="H63" s="254">
        <f t="shared" si="5"/>
        <v>0</v>
      </c>
      <c r="I63" s="262" t="str">
        <f>IF('2020年一般公共预算支出资金来源情况表'!B63=SUM('2020年一般公共预算支出资金来源情况表'!C63:H63),"","分项不等于合计数")</f>
        <v/>
      </c>
      <c r="J63" s="245" t="str">
        <f>IF(D63=[1]表三!C58,"","表三专项转移支付收入不等于表四专项安排数")</f>
        <v/>
      </c>
    </row>
    <row r="64" ht="20.1" customHeight="1" spans="1:9">
      <c r="A64" s="257" t="s">
        <v>90</v>
      </c>
      <c r="B64" s="254">
        <f>SUM([1]表二!C410)</f>
        <v>490</v>
      </c>
      <c r="C64" s="256">
        <v>490</v>
      </c>
      <c r="D64" s="256"/>
      <c r="E64" s="256"/>
      <c r="F64" s="256"/>
      <c r="G64" s="256"/>
      <c r="H64" s="256"/>
      <c r="I64" s="262" t="str">
        <f>IF('2020年一般公共预算支出资金来源情况表'!B64=SUM('2020年一般公共预算支出资金来源情况表'!C64:H64),"","分项不等于合计数")</f>
        <v/>
      </c>
    </row>
    <row r="65" ht="20.1" customHeight="1" spans="1:9">
      <c r="A65" s="255" t="s">
        <v>516</v>
      </c>
      <c r="B65" s="254">
        <f>SUM([1]表二!C415)</f>
        <v>0</v>
      </c>
      <c r="C65" s="256"/>
      <c r="D65" s="256"/>
      <c r="E65" s="256"/>
      <c r="F65" s="256"/>
      <c r="G65" s="256"/>
      <c r="H65" s="256"/>
      <c r="I65" s="262" t="str">
        <f>IF('2020年一般公共预算支出资金来源情况表'!B65=SUM('2020年一般公共预算支出资金来源情况表'!C65:H65),"","分项不等于合计数")</f>
        <v/>
      </c>
    </row>
    <row r="66" ht="20.1" customHeight="1" spans="1:9">
      <c r="A66" s="257" t="s">
        <v>517</v>
      </c>
      <c r="B66" s="254">
        <f>SUM([1]表二!C423)</f>
        <v>0</v>
      </c>
      <c r="C66" s="256"/>
      <c r="D66" s="256"/>
      <c r="E66" s="256"/>
      <c r="F66" s="256"/>
      <c r="G66" s="256"/>
      <c r="H66" s="256"/>
      <c r="I66" s="262" t="str">
        <f>IF('2020年一般公共预算支出资金来源情况表'!B66=SUM('2020年一般公共预算支出资金来源情况表'!C66:H66),"","分项不等于合计数")</f>
        <v/>
      </c>
    </row>
    <row r="67" ht="20.1" customHeight="1" spans="1:9">
      <c r="A67" s="257" t="s">
        <v>196</v>
      </c>
      <c r="B67" s="254">
        <f>SUM([1]表二!C429)</f>
        <v>10</v>
      </c>
      <c r="C67" s="256">
        <v>10</v>
      </c>
      <c r="D67" s="256"/>
      <c r="E67" s="256"/>
      <c r="F67" s="256"/>
      <c r="G67" s="256"/>
      <c r="H67" s="256"/>
      <c r="I67" s="262" t="str">
        <f>IF('2020年一般公共预算支出资金来源情况表'!B67=SUM('2020年一般公共预算支出资金来源情况表'!C67:H67),"","分项不等于合计数")</f>
        <v/>
      </c>
    </row>
    <row r="68" ht="20.1" customHeight="1" spans="1:9">
      <c r="A68" s="257" t="s">
        <v>198</v>
      </c>
      <c r="B68" s="254">
        <f>SUM([1]表二!C433)</f>
        <v>0</v>
      </c>
      <c r="C68" s="256"/>
      <c r="D68" s="256"/>
      <c r="E68" s="256"/>
      <c r="F68" s="256"/>
      <c r="G68" s="256"/>
      <c r="H68" s="256"/>
      <c r="I68" s="262" t="str">
        <f>IF('2020年一般公共预算支出资金来源情况表'!B68=SUM('2020年一般公共预算支出资金来源情况表'!C68:H68),"","分项不等于合计数")</f>
        <v/>
      </c>
    </row>
    <row r="69" ht="20.1" customHeight="1" spans="1:9">
      <c r="A69" s="257" t="s">
        <v>518</v>
      </c>
      <c r="B69" s="254">
        <f>SUM([1]表二!C438)</f>
        <v>0</v>
      </c>
      <c r="C69" s="256"/>
      <c r="D69" s="256"/>
      <c r="E69" s="256"/>
      <c r="F69" s="256"/>
      <c r="G69" s="256"/>
      <c r="H69" s="256"/>
      <c r="I69" s="262" t="str">
        <f>IF('2020年一般公共预算支出资金来源情况表'!B69=SUM('2020年一般公共预算支出资金来源情况表'!C69:H69),"","分项不等于合计数")</f>
        <v/>
      </c>
    </row>
    <row r="70" ht="20.1" customHeight="1" spans="1:9">
      <c r="A70" s="255" t="s">
        <v>200</v>
      </c>
      <c r="B70" s="254">
        <f>SUM([1]表二!C443)</f>
        <v>76</v>
      </c>
      <c r="C70" s="256">
        <v>76</v>
      </c>
      <c r="D70" s="256"/>
      <c r="E70" s="256"/>
      <c r="F70" s="256"/>
      <c r="G70" s="256"/>
      <c r="H70" s="256"/>
      <c r="I70" s="262" t="str">
        <f>IF('2020年一般公共预算支出资金来源情况表'!B70=SUM('2020年一般公共预算支出资金来源情况表'!C70:H70),"","分项不等于合计数")</f>
        <v/>
      </c>
    </row>
    <row r="71" ht="20.1" customHeight="1" spans="1:9">
      <c r="A71" s="255" t="s">
        <v>519</v>
      </c>
      <c r="B71" s="254">
        <f>SUM([1]表二!C450)</f>
        <v>0</v>
      </c>
      <c r="C71" s="256"/>
      <c r="D71" s="256"/>
      <c r="E71" s="256"/>
      <c r="F71" s="256"/>
      <c r="G71" s="256"/>
      <c r="H71" s="256"/>
      <c r="I71" s="262" t="str">
        <f>IF('2020年一般公共预算支出资金来源情况表'!B71=SUM('2020年一般公共预算支出资金来源情况表'!C71:H71),"","分项不等于合计数")</f>
        <v/>
      </c>
    </row>
    <row r="72" ht="20.1" customHeight="1" spans="1:9">
      <c r="A72" s="232" t="s">
        <v>520</v>
      </c>
      <c r="B72" s="254">
        <f>SUM([1]表二!C454)</f>
        <v>0</v>
      </c>
      <c r="C72" s="256"/>
      <c r="D72" s="256"/>
      <c r="E72" s="256"/>
      <c r="F72" s="256"/>
      <c r="G72" s="256"/>
      <c r="H72" s="256"/>
      <c r="I72" s="262" t="str">
        <f>IF('2020年一般公共预算支出资金来源情况表'!B72=SUM('2020年一般公共预算支出资金来源情况表'!C72:H72),"","分项不等于合计数")</f>
        <v/>
      </c>
    </row>
    <row r="73" ht="20.1" customHeight="1" spans="1:9">
      <c r="A73" s="255" t="s">
        <v>521</v>
      </c>
      <c r="B73" s="254">
        <f>SUM([1]表二!C458)</f>
        <v>0</v>
      </c>
      <c r="C73" s="256"/>
      <c r="D73" s="256"/>
      <c r="E73" s="256"/>
      <c r="F73" s="256"/>
      <c r="G73" s="256"/>
      <c r="H73" s="256"/>
      <c r="I73" s="262" t="str">
        <f>IF('2020年一般公共预算支出资金来源情况表'!B73=SUM('2020年一般公共预算支出资金来源情况表'!C73:H73),"","分项不等于合计数")</f>
        <v/>
      </c>
    </row>
    <row r="74" ht="20.1" customHeight="1" spans="1:10">
      <c r="A74" s="232" t="s">
        <v>92</v>
      </c>
      <c r="B74" s="254">
        <f>SUM([1]表二!C463)</f>
        <v>1743</v>
      </c>
      <c r="C74" s="254">
        <f t="shared" ref="C74:H74" si="6">SUM(C75:C80)</f>
        <v>1733</v>
      </c>
      <c r="D74" s="254">
        <f t="shared" si="6"/>
        <v>10</v>
      </c>
      <c r="E74" s="254">
        <f t="shared" si="6"/>
        <v>0</v>
      </c>
      <c r="F74" s="254">
        <f t="shared" si="6"/>
        <v>0</v>
      </c>
      <c r="G74" s="254">
        <f t="shared" si="6"/>
        <v>0</v>
      </c>
      <c r="H74" s="254">
        <f t="shared" si="6"/>
        <v>0</v>
      </c>
      <c r="I74" s="262" t="str">
        <f>IF('2020年一般公共预算支出资金来源情况表'!B74=SUM('2020年一般公共预算支出资金来源情况表'!C74:H74),"","分项不等于合计数")</f>
        <v/>
      </c>
      <c r="J74" s="245" t="str">
        <f>IF(D74=[1]表三!C59,"","表三专项转移支付收入不等于表四专项安排数")</f>
        <v/>
      </c>
    </row>
    <row r="75" ht="20.1" customHeight="1" spans="1:9">
      <c r="A75" s="232" t="s">
        <v>93</v>
      </c>
      <c r="B75" s="254">
        <f>SUM([1]表二!C464)</f>
        <v>1219</v>
      </c>
      <c r="C75" s="256">
        <v>1209</v>
      </c>
      <c r="D75" s="256">
        <v>10</v>
      </c>
      <c r="E75" s="256"/>
      <c r="F75" s="256"/>
      <c r="G75" s="256"/>
      <c r="H75" s="256"/>
      <c r="I75" s="262" t="str">
        <f>IF('2020年一般公共预算支出资金来源情况表'!B75=SUM('2020年一般公共预算支出资金来源情况表'!C75:H75),"","分项不等于合计数")</f>
        <v/>
      </c>
    </row>
    <row r="76" ht="20.1" customHeight="1" spans="1:9">
      <c r="A76" s="232" t="s">
        <v>206</v>
      </c>
      <c r="B76" s="254">
        <f>SUM([1]表二!C480)</f>
        <v>69</v>
      </c>
      <c r="C76" s="256">
        <v>69</v>
      </c>
      <c r="D76" s="256"/>
      <c r="E76" s="256"/>
      <c r="F76" s="256"/>
      <c r="G76" s="256"/>
      <c r="H76" s="256"/>
      <c r="I76" s="262" t="str">
        <f>IF('2020年一般公共预算支出资金来源情况表'!B76=SUM('2020年一般公共预算支出资金来源情况表'!C76:H76),"","分项不等于合计数")</f>
        <v/>
      </c>
    </row>
    <row r="77" ht="20.1" customHeight="1" spans="1:9">
      <c r="A77" s="232" t="s">
        <v>209</v>
      </c>
      <c r="B77" s="254">
        <f>SUM([1]表二!C488)</f>
        <v>50</v>
      </c>
      <c r="C77" s="256">
        <v>50</v>
      </c>
      <c r="D77" s="256"/>
      <c r="E77" s="256"/>
      <c r="F77" s="256"/>
      <c r="G77" s="256"/>
      <c r="H77" s="256"/>
      <c r="I77" s="262" t="str">
        <f>IF('2020年一般公共预算支出资金来源情况表'!B77=SUM('2020年一般公共预算支出资金来源情况表'!C77:H77),"","分项不等于合计数")</f>
        <v/>
      </c>
    </row>
    <row r="78" ht="20.1" customHeight="1" spans="1:9">
      <c r="A78" s="232" t="s">
        <v>211</v>
      </c>
      <c r="B78" s="254">
        <f>SUM([1]表二!C499)</f>
        <v>35</v>
      </c>
      <c r="C78" s="256">
        <v>35</v>
      </c>
      <c r="D78" s="256"/>
      <c r="E78" s="256"/>
      <c r="F78" s="256"/>
      <c r="G78" s="256"/>
      <c r="H78" s="256"/>
      <c r="I78" s="262" t="str">
        <f>IF('2020年一般公共预算支出资金来源情况表'!B78=SUM('2020年一般公共预算支出资金来源情况表'!C78:H78),"","分项不等于合计数")</f>
        <v/>
      </c>
    </row>
    <row r="79" ht="20.1" customHeight="1" spans="1:9">
      <c r="A79" s="232" t="s">
        <v>98</v>
      </c>
      <c r="B79" s="254">
        <f>SUM([1]表二!C508)</f>
        <v>368</v>
      </c>
      <c r="C79" s="256">
        <v>368</v>
      </c>
      <c r="D79" s="256"/>
      <c r="E79" s="256"/>
      <c r="F79" s="256"/>
      <c r="G79" s="256"/>
      <c r="H79" s="256"/>
      <c r="I79" s="262" t="str">
        <f>IF('2020年一般公共预算支出资金来源情况表'!B79=SUM('2020年一般公共预算支出资金来源情况表'!C79:H79),"","分项不等于合计数")</f>
        <v/>
      </c>
    </row>
    <row r="80" ht="20.1" customHeight="1" spans="1:9">
      <c r="A80" s="232" t="s">
        <v>213</v>
      </c>
      <c r="B80" s="254">
        <f>SUM([1]表二!C516)</f>
        <v>2</v>
      </c>
      <c r="C80" s="256">
        <v>2</v>
      </c>
      <c r="D80" s="256"/>
      <c r="E80" s="256"/>
      <c r="F80" s="256"/>
      <c r="G80" s="256"/>
      <c r="H80" s="256"/>
      <c r="I80" s="262" t="str">
        <f>IF('2020年一般公共预算支出资金来源情况表'!B80=SUM('2020年一般公共预算支出资金来源情况表'!C80:H80),"","分项不等于合计数")</f>
        <v/>
      </c>
    </row>
    <row r="81" ht="20.1" customHeight="1" spans="1:10">
      <c r="A81" s="232" t="s">
        <v>215</v>
      </c>
      <c r="B81" s="254">
        <f>SUM([1]表二!C520)</f>
        <v>67866</v>
      </c>
      <c r="C81" s="254">
        <f t="shared" ref="C81:H81" si="7">SUM(C82:C102)</f>
        <v>67811</v>
      </c>
      <c r="D81" s="254">
        <f t="shared" si="7"/>
        <v>55</v>
      </c>
      <c r="E81" s="254">
        <f t="shared" si="7"/>
        <v>0</v>
      </c>
      <c r="F81" s="254">
        <f t="shared" si="7"/>
        <v>0</v>
      </c>
      <c r="G81" s="254">
        <f t="shared" si="7"/>
        <v>0</v>
      </c>
      <c r="H81" s="254">
        <f t="shared" si="7"/>
        <v>0</v>
      </c>
      <c r="I81" s="262" t="str">
        <f>IF('2020年一般公共预算支出资金来源情况表'!B81=SUM('2020年一般公共预算支出资金来源情况表'!C81:H81),"","分项不等于合计数")</f>
        <v/>
      </c>
      <c r="J81" s="245" t="str">
        <f>IF(D81=[1]表三!C60,"","表三专项转移支付收入不等于表四专项安排数")</f>
        <v/>
      </c>
    </row>
    <row r="82" ht="20.1" customHeight="1" spans="1:9">
      <c r="A82" s="232" t="s">
        <v>101</v>
      </c>
      <c r="B82" s="254">
        <f>SUM([1]表二!C521)</f>
        <v>350</v>
      </c>
      <c r="C82" s="256">
        <v>350</v>
      </c>
      <c r="D82" s="256"/>
      <c r="E82" s="256"/>
      <c r="F82" s="256"/>
      <c r="G82" s="256"/>
      <c r="H82" s="256"/>
      <c r="I82" s="262" t="str">
        <f>IF('2020年一般公共预算支出资金来源情况表'!B82=SUM('2020年一般公共预算支出资金来源情况表'!C82:H82),"","分项不等于合计数")</f>
        <v/>
      </c>
    </row>
    <row r="83" ht="20.1" customHeight="1" spans="1:9">
      <c r="A83" s="232" t="s">
        <v>106</v>
      </c>
      <c r="B83" s="254">
        <f>SUM([1]表二!C535)</f>
        <v>449</v>
      </c>
      <c r="C83" s="256">
        <v>449</v>
      </c>
      <c r="D83" s="256"/>
      <c r="E83" s="256"/>
      <c r="F83" s="256"/>
      <c r="G83" s="256"/>
      <c r="H83" s="256"/>
      <c r="I83" s="262" t="str">
        <f>IF('2020年一般公共预算支出资金来源情况表'!B83=SUM('2020年一般公共预算支出资金来源情况表'!C83:H83),"","分项不等于合计数")</f>
        <v/>
      </c>
    </row>
    <row r="84" ht="20.1" customHeight="1" spans="1:9">
      <c r="A84" s="232" t="s">
        <v>522</v>
      </c>
      <c r="B84" s="254">
        <f>SUM([1]表二!C543)</f>
        <v>0</v>
      </c>
      <c r="C84" s="256"/>
      <c r="D84" s="256"/>
      <c r="E84" s="256"/>
      <c r="F84" s="256"/>
      <c r="G84" s="256"/>
      <c r="H84" s="256"/>
      <c r="I84" s="262" t="str">
        <f>IF('2020年一般公共预算支出资金来源情况表'!B84=SUM('2020年一般公共预算支出资金来源情况表'!C84:H84),"","分项不等于合计数")</f>
        <v/>
      </c>
    </row>
    <row r="85" ht="20.1" customHeight="1" spans="1:9">
      <c r="A85" s="232" t="s">
        <v>217</v>
      </c>
      <c r="B85" s="254">
        <f>SUM([1]表二!C545)</f>
        <v>33491</v>
      </c>
      <c r="C85" s="256">
        <v>33491</v>
      </c>
      <c r="D85" s="256"/>
      <c r="E85" s="256"/>
      <c r="F85" s="256"/>
      <c r="G85" s="256"/>
      <c r="H85" s="256"/>
      <c r="I85" s="262" t="str">
        <f>IF('2020年一般公共预算支出资金来源情况表'!B85=SUM('2020年一般公共预算支出资金来源情况表'!C85:H85),"","分项不等于合计数")</f>
        <v/>
      </c>
    </row>
    <row r="86" ht="20.1" customHeight="1" spans="1:9">
      <c r="A86" s="232" t="s">
        <v>114</v>
      </c>
      <c r="B86" s="254">
        <f>SUM([1]表二!C553)</f>
        <v>0</v>
      </c>
      <c r="C86" s="256"/>
      <c r="D86" s="256"/>
      <c r="E86" s="256"/>
      <c r="F86" s="256"/>
      <c r="G86" s="256"/>
      <c r="H86" s="256"/>
      <c r="I86" s="262" t="str">
        <f>IF('2020年一般公共预算支出资金来源情况表'!B86=SUM('2020年一般公共预算支出资金来源情况表'!C86:H86),"","分项不等于合计数")</f>
        <v/>
      </c>
    </row>
    <row r="87" ht="20.1" customHeight="1" spans="1:9">
      <c r="A87" s="232" t="s">
        <v>223</v>
      </c>
      <c r="B87" s="254">
        <f>SUM([1]表二!C557)</f>
        <v>1889</v>
      </c>
      <c r="C87" s="256">
        <v>1889</v>
      </c>
      <c r="D87" s="256"/>
      <c r="E87" s="256"/>
      <c r="F87" s="256"/>
      <c r="G87" s="256"/>
      <c r="H87" s="256"/>
      <c r="I87" s="262" t="str">
        <f>IF('2020年一般公共预算支出资金来源情况表'!B87=SUM('2020年一般公共预算支出资金来源情况表'!C87:H87),"","分项不等于合计数")</f>
        <v/>
      </c>
    </row>
    <row r="88" ht="20.1" customHeight="1" spans="1:9">
      <c r="A88" s="232" t="s">
        <v>226</v>
      </c>
      <c r="B88" s="254">
        <f>SUM([1]表二!C567)</f>
        <v>1112</v>
      </c>
      <c r="C88" s="256">
        <v>1112</v>
      </c>
      <c r="D88" s="256"/>
      <c r="E88" s="256"/>
      <c r="F88" s="256"/>
      <c r="G88" s="256"/>
      <c r="H88" s="256"/>
      <c r="I88" s="262" t="str">
        <f>IF('2020年一般公共预算支出资金来源情况表'!B88=SUM('2020年一般公共预算支出资金来源情况表'!C88:H88),"","分项不等于合计数")</f>
        <v/>
      </c>
    </row>
    <row r="89" ht="20.1" customHeight="1" spans="1:9">
      <c r="A89" s="232" t="s">
        <v>120</v>
      </c>
      <c r="B89" s="254">
        <f>SUM([1]表二!C575)</f>
        <v>285</v>
      </c>
      <c r="C89" s="256">
        <v>285</v>
      </c>
      <c r="D89" s="256"/>
      <c r="E89" s="256"/>
      <c r="F89" s="256"/>
      <c r="G89" s="256"/>
      <c r="H89" s="256"/>
      <c r="I89" s="262" t="str">
        <f>IF('2020年一般公共预算支出资金来源情况表'!B89=SUM('2020年一般公共预算支出资金来源情况表'!C89:H89),"","分项不等于合计数")</f>
        <v/>
      </c>
    </row>
    <row r="90" ht="20.1" customHeight="1" spans="1:9">
      <c r="A90" s="232" t="s">
        <v>233</v>
      </c>
      <c r="B90" s="254">
        <f>SUM([1]表二!C582)</f>
        <v>1840</v>
      </c>
      <c r="C90" s="256">
        <v>1840</v>
      </c>
      <c r="D90" s="256"/>
      <c r="E90" s="256"/>
      <c r="F90" s="256"/>
      <c r="G90" s="256"/>
      <c r="H90" s="256"/>
      <c r="I90" s="262" t="str">
        <f>IF('2020年一般公共预算支出资金来源情况表'!B90=SUM('2020年一般公共预算支出资金来源情况表'!C90:H90),"","分项不等于合计数")</f>
        <v/>
      </c>
    </row>
    <row r="91" ht="20.1" customHeight="1" spans="1:9">
      <c r="A91" s="232" t="s">
        <v>238</v>
      </c>
      <c r="B91" s="254">
        <f>SUM([1]表二!C590)</f>
        <v>948</v>
      </c>
      <c r="C91" s="256">
        <v>893</v>
      </c>
      <c r="D91" s="256">
        <v>55</v>
      </c>
      <c r="E91" s="256"/>
      <c r="F91" s="256"/>
      <c r="G91" s="256"/>
      <c r="H91" s="256"/>
      <c r="I91" s="262" t="str">
        <f>IF('2020年一般公共预算支出资金来源情况表'!B91=SUM('2020年一般公共预算支出资金来源情况表'!C91:H91),"","分项不等于合计数")</f>
        <v/>
      </c>
    </row>
    <row r="92" ht="20.1" customHeight="1" spans="1:9">
      <c r="A92" s="232" t="s">
        <v>243</v>
      </c>
      <c r="B92" s="254">
        <f>SUM([1]表二!C599)</f>
        <v>49</v>
      </c>
      <c r="C92" s="256">
        <v>49</v>
      </c>
      <c r="D92" s="256"/>
      <c r="E92" s="256"/>
      <c r="F92" s="256"/>
      <c r="G92" s="256"/>
      <c r="H92" s="256"/>
      <c r="I92" s="262" t="str">
        <f>IF('2020年一般公共预算支出资金来源情况表'!B92=SUM('2020年一般公共预算支出资金来源情况表'!C92:H92),"","分项不等于合计数")</f>
        <v/>
      </c>
    </row>
    <row r="93" ht="20.1" customHeight="1" spans="1:9">
      <c r="A93" s="232" t="s">
        <v>244</v>
      </c>
      <c r="B93" s="254">
        <f>SUM([1]表二!C604)</f>
        <v>6162</v>
      </c>
      <c r="C93" s="256">
        <v>6162</v>
      </c>
      <c r="D93" s="256"/>
      <c r="E93" s="256"/>
      <c r="F93" s="256"/>
      <c r="G93" s="256"/>
      <c r="H93" s="256"/>
      <c r="I93" s="262" t="str">
        <f>IF('2020年一般公共预算支出资金来源情况表'!B93=SUM('2020年一般公共预算支出资金来源情况表'!C93:H93),"","分项不等于合计数")</f>
        <v/>
      </c>
    </row>
    <row r="94" ht="20.1" customHeight="1" spans="1:9">
      <c r="A94" s="232" t="s">
        <v>247</v>
      </c>
      <c r="B94" s="254">
        <f>SUM([1]表二!C607)</f>
        <v>92</v>
      </c>
      <c r="C94" s="256">
        <v>92</v>
      </c>
      <c r="D94" s="256"/>
      <c r="E94" s="256"/>
      <c r="F94" s="256"/>
      <c r="G94" s="256"/>
      <c r="H94" s="256"/>
      <c r="I94" s="262" t="str">
        <f>IF('2020年一般公共预算支出资金来源情况表'!B94=SUM('2020年一般公共预算支出资金来源情况表'!C94:H94),"","分项不等于合计数")</f>
        <v/>
      </c>
    </row>
    <row r="95" ht="20.1" customHeight="1" spans="1:9">
      <c r="A95" s="232" t="s">
        <v>523</v>
      </c>
      <c r="B95" s="254">
        <f>SUM([1]表二!C610)</f>
        <v>0</v>
      </c>
      <c r="C95" s="256"/>
      <c r="D95" s="256"/>
      <c r="E95" s="256"/>
      <c r="F95" s="256"/>
      <c r="G95" s="256"/>
      <c r="H95" s="256"/>
      <c r="I95" s="262" t="str">
        <f>IF('2020年一般公共预算支出资金来源情况表'!B95=SUM('2020年一般公共预算支出资金来源情况表'!C95:H95),"","分项不等于合计数")</f>
        <v/>
      </c>
    </row>
    <row r="96" ht="20.1" customHeight="1" spans="1:9">
      <c r="A96" s="232" t="s">
        <v>524</v>
      </c>
      <c r="B96" s="254">
        <f>SUM([1]表二!C613)</f>
        <v>0</v>
      </c>
      <c r="C96" s="256"/>
      <c r="D96" s="256"/>
      <c r="E96" s="256"/>
      <c r="F96" s="256"/>
      <c r="G96" s="256"/>
      <c r="H96" s="256"/>
      <c r="I96" s="262" t="str">
        <f>IF('2020年一般公共预算支出资金来源情况表'!B96=SUM('2020年一般公共预算支出资金来源情况表'!C96:H96),"","分项不等于合计数")</f>
        <v/>
      </c>
    </row>
    <row r="97" ht="20.1" customHeight="1" spans="1:9">
      <c r="A97" s="232" t="s">
        <v>250</v>
      </c>
      <c r="B97" s="254">
        <f>SUM([1]表二!C616)</f>
        <v>14</v>
      </c>
      <c r="C97" s="256">
        <v>14</v>
      </c>
      <c r="D97" s="256"/>
      <c r="E97" s="256"/>
      <c r="F97" s="256"/>
      <c r="G97" s="256"/>
      <c r="H97" s="256"/>
      <c r="I97" s="262" t="str">
        <f>IF('2020年一般公共预算支出资金来源情况表'!B97=SUM('2020年一般公共预算支出资金来源情况表'!C97:H97),"","分项不等于合计数")</f>
        <v/>
      </c>
    </row>
    <row r="98" ht="20.1" customHeight="1" spans="1:9">
      <c r="A98" s="232" t="s">
        <v>251</v>
      </c>
      <c r="B98" s="254">
        <f>SUM([1]表二!C619)</f>
        <v>20030</v>
      </c>
      <c r="C98" s="256">
        <v>20030</v>
      </c>
      <c r="D98" s="256"/>
      <c r="E98" s="256"/>
      <c r="F98" s="256"/>
      <c r="G98" s="256"/>
      <c r="H98" s="256"/>
      <c r="I98" s="262" t="str">
        <f>IF('2020年一般公共预算支出资金来源情况表'!B98=SUM('2020年一般公共预算支出资金来源情况表'!C98:H98),"","分项不等于合计数")</f>
        <v/>
      </c>
    </row>
    <row r="99" ht="20.1" customHeight="1" spans="1:9">
      <c r="A99" s="232" t="s">
        <v>253</v>
      </c>
      <c r="B99" s="254">
        <f>SUM([1]表二!C623)</f>
        <v>955</v>
      </c>
      <c r="C99" s="256">
        <v>955</v>
      </c>
      <c r="D99" s="256"/>
      <c r="E99" s="256"/>
      <c r="F99" s="256"/>
      <c r="G99" s="256"/>
      <c r="H99" s="256"/>
      <c r="I99" s="262" t="str">
        <f>IF('2020年一般公共预算支出资金来源情况表'!B99=SUM('2020年一般公共预算支出资金来源情况表'!C99:H99),"","分项不等于合计数")</f>
        <v/>
      </c>
    </row>
    <row r="100" ht="20.1" customHeight="1" spans="1:9">
      <c r="A100" s="239" t="s">
        <v>125</v>
      </c>
      <c r="B100" s="254">
        <f>SUM([1]表二!C628)</f>
        <v>97</v>
      </c>
      <c r="C100" s="256">
        <v>97</v>
      </c>
      <c r="D100" s="256"/>
      <c r="E100" s="256"/>
      <c r="F100" s="256"/>
      <c r="G100" s="256"/>
      <c r="H100" s="256"/>
      <c r="I100" s="262" t="str">
        <f>IF('2020年一般公共预算支出资金来源情况表'!B100=SUM('2020年一般公共预算支出资金来源情况表'!C100:H100),"","分项不等于合计数")</f>
        <v/>
      </c>
    </row>
    <row r="101" ht="20.1" customHeight="1" spans="1:9">
      <c r="A101" s="232" t="s">
        <v>525</v>
      </c>
      <c r="B101" s="254">
        <f>SUM([1]表二!C636)</f>
        <v>0</v>
      </c>
      <c r="C101" s="256"/>
      <c r="D101" s="256"/>
      <c r="E101" s="256"/>
      <c r="F101" s="256"/>
      <c r="G101" s="256"/>
      <c r="H101" s="256"/>
      <c r="I101" s="262" t="str">
        <f>IF('2020年一般公共预算支出资金来源情况表'!B101=SUM('2020年一般公共预算支出资金来源情况表'!C101:H101),"","分项不等于合计数")</f>
        <v/>
      </c>
    </row>
    <row r="102" ht="20.1" customHeight="1" spans="1:9">
      <c r="A102" s="232" t="s">
        <v>259</v>
      </c>
      <c r="B102" s="254">
        <f>SUM([1]表二!C639)</f>
        <v>103</v>
      </c>
      <c r="C102" s="256">
        <v>103</v>
      </c>
      <c r="D102" s="256"/>
      <c r="E102" s="256"/>
      <c r="F102" s="256"/>
      <c r="G102" s="256"/>
      <c r="H102" s="256"/>
      <c r="I102" s="262" t="str">
        <f>IF('2020年一般公共预算支出资金来源情况表'!B102=SUM('2020年一般公共预算支出资金来源情况表'!C102:H102),"","分项不等于合计数")</f>
        <v/>
      </c>
    </row>
    <row r="103" ht="20.1" customHeight="1" spans="1:10">
      <c r="A103" s="232" t="s">
        <v>127</v>
      </c>
      <c r="B103" s="254">
        <f>SUM([1]表二!C640)</f>
        <v>52652</v>
      </c>
      <c r="C103" s="254">
        <f t="shared" ref="C103:H103" si="8">SUM(C104:C116)</f>
        <v>52652</v>
      </c>
      <c r="D103" s="254">
        <f t="shared" si="8"/>
        <v>0</v>
      </c>
      <c r="E103" s="254">
        <f t="shared" si="8"/>
        <v>0</v>
      </c>
      <c r="F103" s="254">
        <f t="shared" si="8"/>
        <v>0</v>
      </c>
      <c r="G103" s="254">
        <f t="shared" si="8"/>
        <v>0</v>
      </c>
      <c r="H103" s="254">
        <f t="shared" si="8"/>
        <v>0</v>
      </c>
      <c r="I103" s="262" t="str">
        <f>IF('2020年一般公共预算支出资金来源情况表'!B103=SUM('2020年一般公共预算支出资金来源情况表'!C103:H103),"","分项不等于合计数")</f>
        <v/>
      </c>
      <c r="J103" s="245" t="str">
        <f>IF(D103=[1]表三!C61,"","表三专项转移支付收入不等于表四专项安排数")</f>
        <v/>
      </c>
    </row>
    <row r="104" ht="20.1" customHeight="1" spans="1:9">
      <c r="A104" s="232" t="s">
        <v>129</v>
      </c>
      <c r="B104" s="254">
        <f>SUM([1]表二!C641)</f>
        <v>508</v>
      </c>
      <c r="C104" s="256">
        <v>508</v>
      </c>
      <c r="D104" s="256"/>
      <c r="E104" s="256"/>
      <c r="F104" s="256"/>
      <c r="G104" s="256"/>
      <c r="H104" s="256"/>
      <c r="I104" s="262" t="str">
        <f>IF('2020年一般公共预算支出资金来源情况表'!B104=SUM('2020年一般公共预算支出资金来源情况表'!C104:H104),"","分项不等于合计数")</f>
        <v/>
      </c>
    </row>
    <row r="105" ht="20.1" customHeight="1" spans="1:9">
      <c r="A105" s="232" t="s">
        <v>261</v>
      </c>
      <c r="B105" s="254">
        <f>SUM([1]表二!C646)</f>
        <v>1201</v>
      </c>
      <c r="C105" s="256">
        <v>1201</v>
      </c>
      <c r="D105" s="256"/>
      <c r="E105" s="256"/>
      <c r="F105" s="256"/>
      <c r="G105" s="256"/>
      <c r="H105" s="256"/>
      <c r="I105" s="262" t="str">
        <f>IF('2020年一般公共预算支出资金来源情况表'!B105=SUM('2020年一般公共预算支出资金来源情况表'!C105:H105),"","分项不等于合计数")</f>
        <v/>
      </c>
    </row>
    <row r="106" ht="20.1" customHeight="1" spans="1:9">
      <c r="A106" s="232" t="s">
        <v>264</v>
      </c>
      <c r="B106" s="254">
        <f>SUM([1]表二!C660)</f>
        <v>480</v>
      </c>
      <c r="C106" s="256">
        <v>480</v>
      </c>
      <c r="D106" s="256"/>
      <c r="E106" s="256"/>
      <c r="F106" s="256"/>
      <c r="G106" s="256"/>
      <c r="H106" s="256"/>
      <c r="I106" s="262" t="str">
        <f>IF('2020年一般公共预算支出资金来源情况表'!B106=SUM('2020年一般公共预算支出资金来源情况表'!C106:H106),"","分项不等于合计数")</f>
        <v/>
      </c>
    </row>
    <row r="107" ht="20.1" customHeight="1" spans="1:9">
      <c r="A107" s="232" t="s">
        <v>132</v>
      </c>
      <c r="B107" s="254">
        <f>SUM([1]表二!C664)</f>
        <v>2959</v>
      </c>
      <c r="C107" s="256">
        <v>2959</v>
      </c>
      <c r="D107" s="256"/>
      <c r="E107" s="256"/>
      <c r="F107" s="256"/>
      <c r="G107" s="256"/>
      <c r="H107" s="256"/>
      <c r="I107" s="262" t="str">
        <f>IF('2020年一般公共预算支出资金来源情况表'!B107=SUM('2020年一般公共预算支出资金来源情况表'!C107:H107),"","分项不等于合计数")</f>
        <v/>
      </c>
    </row>
    <row r="108" ht="20.1" customHeight="1" spans="1:9">
      <c r="A108" s="232" t="s">
        <v>526</v>
      </c>
      <c r="B108" s="254">
        <f>SUM([1]表二!C676)</f>
        <v>0</v>
      </c>
      <c r="C108" s="256"/>
      <c r="D108" s="256"/>
      <c r="E108" s="256"/>
      <c r="F108" s="256"/>
      <c r="G108" s="256"/>
      <c r="H108" s="256"/>
      <c r="I108" s="262" t="str">
        <f>IF('2020年一般公共预算支出资金来源情况表'!B108=SUM('2020年一般公共预算支出资金来源情况表'!C108:H108),"","分项不等于合计数")</f>
        <v/>
      </c>
    </row>
    <row r="109" ht="20.1" customHeight="1" spans="1:9">
      <c r="A109" s="232" t="s">
        <v>269</v>
      </c>
      <c r="B109" s="254">
        <f>SUM([1]表二!C679)</f>
        <v>2291</v>
      </c>
      <c r="C109" s="256">
        <v>2291</v>
      </c>
      <c r="D109" s="256"/>
      <c r="E109" s="256"/>
      <c r="F109" s="256"/>
      <c r="G109" s="256"/>
      <c r="H109" s="256"/>
      <c r="I109" s="262" t="str">
        <f>IF('2020年一般公共预算支出资金来源情况表'!B109=SUM('2020年一般公共预算支出资金来源情况表'!C109:H109),"","分项不等于合计数")</f>
        <v/>
      </c>
    </row>
    <row r="110" ht="20.1" customHeight="1" spans="1:9">
      <c r="A110" s="232" t="s">
        <v>273</v>
      </c>
      <c r="B110" s="263">
        <f>SUM([1]表二!C683)</f>
        <v>5959</v>
      </c>
      <c r="C110" s="256">
        <v>5959</v>
      </c>
      <c r="D110" s="256"/>
      <c r="E110" s="256"/>
      <c r="F110" s="256"/>
      <c r="G110" s="256"/>
      <c r="H110" s="256"/>
      <c r="I110" s="262" t="str">
        <f>IF('2020年一般公共预算支出资金来源情况表'!B110=SUM('2020年一般公共预算支出资金来源情况表'!C110:H110),"","分项不等于合计数")</f>
        <v/>
      </c>
    </row>
    <row r="111" ht="20.1" customHeight="1" spans="1:9">
      <c r="A111" s="232" t="s">
        <v>278</v>
      </c>
      <c r="B111" s="254">
        <f>SUM([1]表二!C688)</f>
        <v>36157</v>
      </c>
      <c r="C111" s="256">
        <v>36157</v>
      </c>
      <c r="D111" s="256"/>
      <c r="E111" s="256"/>
      <c r="F111" s="256"/>
      <c r="G111" s="256"/>
      <c r="H111" s="256"/>
      <c r="I111" s="262" t="str">
        <f>IF('2020年一般公共预算支出资金来源情况表'!B111=SUM('2020年一般公共预算支出资金来源情况表'!C111:H111),"","分项不等于合计数")</f>
        <v/>
      </c>
    </row>
    <row r="112" ht="20.1" customHeight="1" spans="1:9">
      <c r="A112" s="232" t="s">
        <v>140</v>
      </c>
      <c r="B112" s="254">
        <f>SUM([1]表二!C692)</f>
        <v>2564</v>
      </c>
      <c r="C112" s="256">
        <v>2564</v>
      </c>
      <c r="D112" s="256"/>
      <c r="E112" s="256"/>
      <c r="F112" s="256"/>
      <c r="G112" s="256"/>
      <c r="H112" s="256"/>
      <c r="I112" s="262" t="str">
        <f>IF('2020年一般公共预算支出资金来源情况表'!B112=SUM('2020年一般公共预算支出资金来源情况表'!C112:H112),"","分项不等于合计数")</f>
        <v/>
      </c>
    </row>
    <row r="113" ht="20.1" customHeight="1" spans="1:9">
      <c r="A113" s="232" t="s">
        <v>141</v>
      </c>
      <c r="B113" s="254">
        <f>SUM([1]表二!C696)</f>
        <v>0</v>
      </c>
      <c r="C113" s="256"/>
      <c r="D113" s="256"/>
      <c r="E113" s="256"/>
      <c r="F113" s="256"/>
      <c r="G113" s="256"/>
      <c r="H113" s="256"/>
      <c r="I113" s="262" t="str">
        <f>IF('2020年一般公共预算支出资金来源情况表'!B113=SUM('2020年一般公共预算支出资金来源情况表'!C113:H113),"","分项不等于合计数")</f>
        <v/>
      </c>
    </row>
    <row r="114" ht="20.1" customHeight="1" spans="1:9">
      <c r="A114" s="232" t="s">
        <v>282</v>
      </c>
      <c r="B114" s="254">
        <f>SUM([1]表二!C699)</f>
        <v>514</v>
      </c>
      <c r="C114" s="256">
        <v>514</v>
      </c>
      <c r="D114" s="256"/>
      <c r="E114" s="256"/>
      <c r="F114" s="256"/>
      <c r="G114" s="256"/>
      <c r="H114" s="256"/>
      <c r="I114" s="262" t="str">
        <f>IF('2020年一般公共预算支出资金来源情况表'!B114=SUM('2020年一般公共预算支出资金来源情况表'!C114:H114),"","分项不等于合计数")</f>
        <v/>
      </c>
    </row>
    <row r="115" ht="20.1" customHeight="1" spans="1:9">
      <c r="A115" s="232" t="s">
        <v>527</v>
      </c>
      <c r="B115" s="254">
        <f>SUM([1]表二!C708)</f>
        <v>0</v>
      </c>
      <c r="C115" s="256"/>
      <c r="D115" s="256"/>
      <c r="E115" s="256"/>
      <c r="F115" s="256"/>
      <c r="G115" s="256"/>
      <c r="H115" s="256"/>
      <c r="I115" s="262" t="str">
        <f>IF('2020年一般公共预算支出资金来源情况表'!B115=SUM('2020年一般公共预算支出资金来源情况表'!C115:H115),"","分项不等于合计数")</f>
        <v/>
      </c>
    </row>
    <row r="116" ht="20.1" customHeight="1" spans="1:9">
      <c r="A116" s="264" t="s">
        <v>284</v>
      </c>
      <c r="B116" s="254">
        <f>SUM([1]表二!C710)</f>
        <v>19</v>
      </c>
      <c r="C116" s="256">
        <v>19</v>
      </c>
      <c r="D116" s="256"/>
      <c r="E116" s="256"/>
      <c r="F116" s="256"/>
      <c r="G116" s="256"/>
      <c r="H116" s="256"/>
      <c r="I116" s="262" t="str">
        <f>IF('2020年一般公共预算支出资金来源情况表'!B116=SUM('2020年一般公共预算支出资金来源情况表'!C116:H116),"","分项不等于合计数")</f>
        <v/>
      </c>
    </row>
    <row r="117" ht="20.1" customHeight="1" spans="1:10">
      <c r="A117" s="264" t="s">
        <v>143</v>
      </c>
      <c r="B117" s="254">
        <f>SUM([1]表二!C712)</f>
        <v>7454</v>
      </c>
      <c r="C117" s="254">
        <f t="shared" ref="C117:H117" si="9">SUM(C118:C132)</f>
        <v>7454</v>
      </c>
      <c r="D117" s="254">
        <f t="shared" si="9"/>
        <v>0</v>
      </c>
      <c r="E117" s="254">
        <f t="shared" si="9"/>
        <v>0</v>
      </c>
      <c r="F117" s="254">
        <f t="shared" si="9"/>
        <v>0</v>
      </c>
      <c r="G117" s="254">
        <f t="shared" si="9"/>
        <v>0</v>
      </c>
      <c r="H117" s="254">
        <f t="shared" si="9"/>
        <v>0</v>
      </c>
      <c r="I117" s="262" t="str">
        <f>IF('2020年一般公共预算支出资金来源情况表'!B117=SUM('2020年一般公共预算支出资金来源情况表'!C117:H117),"","分项不等于合计数")</f>
        <v/>
      </c>
      <c r="J117" s="245" t="str">
        <f>IF(D117=[1]表三!C62,"","表三专项转移支付收入不等于表四专项安排数")</f>
        <v/>
      </c>
    </row>
    <row r="118" ht="20.1" customHeight="1" spans="1:9">
      <c r="A118" s="264" t="s">
        <v>144</v>
      </c>
      <c r="B118" s="254">
        <f>SUM([1]表二!C713)</f>
        <v>313</v>
      </c>
      <c r="C118" s="256">
        <v>313</v>
      </c>
      <c r="D118" s="256"/>
      <c r="E118" s="256"/>
      <c r="F118" s="256"/>
      <c r="G118" s="256"/>
      <c r="H118" s="256"/>
      <c r="I118" s="262" t="str">
        <f>IF('2020年一般公共预算支出资金来源情况表'!B118=SUM('2020年一般公共预算支出资金来源情况表'!C118:H118),"","分项不等于合计数")</f>
        <v/>
      </c>
    </row>
    <row r="119" ht="20.1" customHeight="1" spans="1:9">
      <c r="A119" s="264" t="s">
        <v>146</v>
      </c>
      <c r="B119" s="254">
        <f>SUM([1]表二!C723)</f>
        <v>674</v>
      </c>
      <c r="C119" s="256">
        <v>674</v>
      </c>
      <c r="D119" s="256"/>
      <c r="E119" s="256"/>
      <c r="F119" s="256"/>
      <c r="G119" s="256"/>
      <c r="H119" s="256"/>
      <c r="I119" s="262" t="str">
        <f>IF('2020年一般公共预算支出资金来源情况表'!B119=SUM('2020年一般公共预算支出资金来源情况表'!C119:H119),"","分项不等于合计数")</f>
        <v/>
      </c>
    </row>
    <row r="120" ht="20.1" customHeight="1" spans="1:9">
      <c r="A120" s="264" t="s">
        <v>287</v>
      </c>
      <c r="B120" s="254">
        <f>SUM([1]表二!C727)</f>
        <v>6467</v>
      </c>
      <c r="C120" s="256">
        <v>6467</v>
      </c>
      <c r="D120" s="256"/>
      <c r="E120" s="256"/>
      <c r="F120" s="256"/>
      <c r="G120" s="256"/>
      <c r="H120" s="256"/>
      <c r="I120" s="262" t="str">
        <f>IF('2020年一般公共预算支出资金来源情况表'!B120=SUM('2020年一般公共预算支出资金来源情况表'!C120:H120),"","分项不等于合计数")</f>
        <v/>
      </c>
    </row>
    <row r="121" ht="20.1" customHeight="1" spans="1:9">
      <c r="A121" s="264" t="s">
        <v>528</v>
      </c>
      <c r="B121" s="254">
        <f>SUM([1]表二!C735)</f>
        <v>0</v>
      </c>
      <c r="C121" s="256"/>
      <c r="D121" s="256"/>
      <c r="E121" s="256"/>
      <c r="F121" s="256"/>
      <c r="G121" s="256"/>
      <c r="H121" s="256"/>
      <c r="I121" s="262" t="str">
        <f>IF('2020年一般公共预算支出资金来源情况表'!B121=SUM('2020年一般公共预算支出资金来源情况表'!C121:H121),"","分项不等于合计数")</f>
        <v/>
      </c>
    </row>
    <row r="122" ht="20.1" customHeight="1" spans="1:9">
      <c r="A122" s="264" t="s">
        <v>529</v>
      </c>
      <c r="B122" s="254">
        <f>SUM([1]表二!C740)</f>
        <v>0</v>
      </c>
      <c r="C122" s="256"/>
      <c r="D122" s="256"/>
      <c r="E122" s="256"/>
      <c r="F122" s="256"/>
      <c r="G122" s="256"/>
      <c r="H122" s="256"/>
      <c r="I122" s="262" t="str">
        <f>IF('2020年一般公共预算支出资金来源情况表'!B122=SUM('2020年一般公共预算支出资金来源情况表'!C122:H122),"","分项不等于合计数")</f>
        <v/>
      </c>
    </row>
    <row r="123" ht="20.1" customHeight="1" spans="1:9">
      <c r="A123" s="264" t="s">
        <v>530</v>
      </c>
      <c r="B123" s="254">
        <f>SUM([1]表二!C747)</f>
        <v>0</v>
      </c>
      <c r="C123" s="256"/>
      <c r="D123" s="256"/>
      <c r="E123" s="256"/>
      <c r="F123" s="256"/>
      <c r="G123" s="256"/>
      <c r="H123" s="256"/>
      <c r="I123" s="262" t="str">
        <f>IF('2020年一般公共预算支出资金来源情况表'!B123=SUM('2020年一般公共预算支出资金来源情况表'!C123:H123),"","分项不等于合计数")</f>
        <v/>
      </c>
    </row>
    <row r="124" ht="20.1" customHeight="1" spans="1:9">
      <c r="A124" s="264" t="s">
        <v>531</v>
      </c>
      <c r="B124" s="254">
        <f>SUM([1]表二!C753)</f>
        <v>0</v>
      </c>
      <c r="C124" s="256"/>
      <c r="D124" s="256"/>
      <c r="E124" s="256"/>
      <c r="F124" s="256"/>
      <c r="G124" s="256"/>
      <c r="H124" s="256"/>
      <c r="I124" s="262" t="str">
        <f>IF('2020年一般公共预算支出资金来源情况表'!B124=SUM('2020年一般公共预算支出资金来源情况表'!C124:H124),"","分项不等于合计数")</f>
        <v/>
      </c>
    </row>
    <row r="125" ht="20.1" customHeight="1" spans="1:9">
      <c r="A125" s="264" t="s">
        <v>532</v>
      </c>
      <c r="B125" s="254">
        <f>SUM([1]表二!C756)</f>
        <v>0</v>
      </c>
      <c r="C125" s="256"/>
      <c r="D125" s="256"/>
      <c r="E125" s="256"/>
      <c r="F125" s="256"/>
      <c r="G125" s="256"/>
      <c r="H125" s="256"/>
      <c r="I125" s="262" t="str">
        <f>IF('2020年一般公共预算支出资金来源情况表'!B125=SUM('2020年一般公共预算支出资金来源情况表'!C125:H125),"","分项不等于合计数")</f>
        <v/>
      </c>
    </row>
    <row r="126" ht="20.1" customHeight="1" spans="1:9">
      <c r="A126" s="264" t="s">
        <v>533</v>
      </c>
      <c r="B126" s="254">
        <f>SUM([1]表二!C759)</f>
        <v>0</v>
      </c>
      <c r="C126" s="256"/>
      <c r="D126" s="256"/>
      <c r="E126" s="256"/>
      <c r="F126" s="256"/>
      <c r="G126" s="256"/>
      <c r="H126" s="256"/>
      <c r="I126" s="262" t="str">
        <f>IF('2020年一般公共预算支出资金来源情况表'!B126=SUM('2020年一般公共预算支出资金来源情况表'!C126:H126),"","分项不等于合计数")</f>
        <v/>
      </c>
    </row>
    <row r="127" ht="20.1" customHeight="1" spans="1:9">
      <c r="A127" s="264" t="s">
        <v>534</v>
      </c>
      <c r="B127" s="254">
        <f>SUM([1]表二!C760)</f>
        <v>0</v>
      </c>
      <c r="C127" s="256"/>
      <c r="D127" s="256"/>
      <c r="E127" s="256"/>
      <c r="F127" s="256"/>
      <c r="G127" s="256"/>
      <c r="H127" s="256"/>
      <c r="I127" s="262" t="str">
        <f>IF('2020年一般公共预算支出资金来源情况表'!B127=SUM('2020年一般公共预算支出资金来源情况表'!C127:H127),"","分项不等于合计数")</f>
        <v/>
      </c>
    </row>
    <row r="128" ht="20.1" customHeight="1" spans="1:9">
      <c r="A128" s="264" t="s">
        <v>535</v>
      </c>
      <c r="B128" s="254">
        <f>SUM([1]表二!C761)</f>
        <v>0</v>
      </c>
      <c r="C128" s="256"/>
      <c r="D128" s="256"/>
      <c r="E128" s="256"/>
      <c r="F128" s="256"/>
      <c r="G128" s="256"/>
      <c r="H128" s="256"/>
      <c r="I128" s="262" t="str">
        <f>IF('2020年一般公共预算支出资金来源情况表'!B128=SUM('2020年一般公共预算支出资金来源情况表'!C128:H128),"","分项不等于合计数")</f>
        <v/>
      </c>
    </row>
    <row r="129" ht="20.1" customHeight="1" spans="1:9">
      <c r="A129" s="264" t="s">
        <v>536</v>
      </c>
      <c r="B129" s="254">
        <f>SUM([1]表二!C767)</f>
        <v>0</v>
      </c>
      <c r="C129" s="256"/>
      <c r="D129" s="256"/>
      <c r="E129" s="256"/>
      <c r="F129" s="256"/>
      <c r="G129" s="256"/>
      <c r="H129" s="256"/>
      <c r="I129" s="262" t="str">
        <f>IF('2020年一般公共预算支出资金来源情况表'!B129=SUM('2020年一般公共预算支出资金来源情况表'!C129:H129),"","分项不等于合计数")</f>
        <v/>
      </c>
    </row>
    <row r="130" ht="20.1" customHeight="1" spans="1:9">
      <c r="A130" s="264" t="s">
        <v>537</v>
      </c>
      <c r="B130" s="254">
        <f>SUM([1]表二!C768)</f>
        <v>0</v>
      </c>
      <c r="C130" s="256"/>
      <c r="D130" s="256"/>
      <c r="E130" s="256"/>
      <c r="F130" s="256"/>
      <c r="G130" s="256"/>
      <c r="H130" s="256"/>
      <c r="I130" s="262" t="str">
        <f>IF('2020年一般公共预算支出资金来源情况表'!B130=SUM('2020年一般公共预算支出资金来源情况表'!C130:H130),"","分项不等于合计数")</f>
        <v/>
      </c>
    </row>
    <row r="131" ht="20.1" customHeight="1" spans="1:9">
      <c r="A131" s="264" t="s">
        <v>538</v>
      </c>
      <c r="B131" s="254">
        <f>SUM([1]表二!C769)</f>
        <v>0</v>
      </c>
      <c r="C131" s="256"/>
      <c r="D131" s="256"/>
      <c r="E131" s="256"/>
      <c r="F131" s="256"/>
      <c r="G131" s="256"/>
      <c r="H131" s="256"/>
      <c r="I131" s="262" t="str">
        <f>IF('2020年一般公共预算支出资金来源情况表'!B131=SUM('2020年一般公共预算支出资金来源情况表'!C131:H131),"","分项不等于合计数")</f>
        <v/>
      </c>
    </row>
    <row r="132" ht="20.1" customHeight="1" spans="1:9">
      <c r="A132" s="264" t="s">
        <v>539</v>
      </c>
      <c r="B132" s="254">
        <f>SUM([1]表二!C784)</f>
        <v>0</v>
      </c>
      <c r="C132" s="256"/>
      <c r="D132" s="256"/>
      <c r="E132" s="256"/>
      <c r="F132" s="256"/>
      <c r="G132" s="256"/>
      <c r="H132" s="256"/>
      <c r="I132" s="262" t="str">
        <f>IF('2020年一般公共预算支出资金来源情况表'!B132=SUM('2020年一般公共预算支出资金来源情况表'!C132:H132),"","分项不等于合计数")</f>
        <v/>
      </c>
    </row>
    <row r="133" ht="20.1" customHeight="1" spans="1:10">
      <c r="A133" s="264" t="s">
        <v>290</v>
      </c>
      <c r="B133" s="254">
        <f>SUM([1]表二!C785)</f>
        <v>5003</v>
      </c>
      <c r="C133" s="254">
        <f t="shared" ref="C133:H133" si="10">SUM(C134:C139)</f>
        <v>5003</v>
      </c>
      <c r="D133" s="254">
        <f t="shared" si="10"/>
        <v>0</v>
      </c>
      <c r="E133" s="254">
        <f t="shared" si="10"/>
        <v>0</v>
      </c>
      <c r="F133" s="254">
        <f t="shared" si="10"/>
        <v>0</v>
      </c>
      <c r="G133" s="254">
        <f t="shared" si="10"/>
        <v>0</v>
      </c>
      <c r="H133" s="254">
        <f t="shared" si="10"/>
        <v>0</v>
      </c>
      <c r="I133" s="262" t="str">
        <f>IF('2020年一般公共预算支出资金来源情况表'!B133=SUM('2020年一般公共预算支出资金来源情况表'!C133:H133),"","分项不等于合计数")</f>
        <v/>
      </c>
      <c r="J133" s="245" t="str">
        <f>IF(D133=[1]表三!C63,"","表三专项转移支付收入不等于表四专项安排数")</f>
        <v/>
      </c>
    </row>
    <row r="134" ht="20.1" customHeight="1" spans="1:9">
      <c r="A134" s="264" t="s">
        <v>291</v>
      </c>
      <c r="B134" s="254">
        <f>SUM([1]表二!C786)</f>
        <v>3133</v>
      </c>
      <c r="C134" s="256">
        <v>3133</v>
      </c>
      <c r="D134" s="256"/>
      <c r="E134" s="256"/>
      <c r="F134" s="256"/>
      <c r="G134" s="256"/>
      <c r="H134" s="256"/>
      <c r="I134" s="262" t="str">
        <f>IF('2020年一般公共预算支出资金来源情况表'!B134=SUM('2020年一般公共预算支出资金来源情况表'!C134:H134),"","分项不等于合计数")</f>
        <v/>
      </c>
    </row>
    <row r="135" ht="20.1" customHeight="1" spans="1:9">
      <c r="A135" s="264" t="s">
        <v>294</v>
      </c>
      <c r="B135" s="254">
        <f>SUM([1]表二!C797)</f>
        <v>225</v>
      </c>
      <c r="C135" s="256">
        <v>225</v>
      </c>
      <c r="D135" s="256"/>
      <c r="E135" s="256"/>
      <c r="F135" s="256"/>
      <c r="G135" s="256"/>
      <c r="H135" s="256"/>
      <c r="I135" s="262" t="str">
        <f>IF('2020年一般公共预算支出资金来源情况表'!B135=SUM('2020年一般公共预算支出资金来源情况表'!C135:H135),"","分项不等于合计数")</f>
        <v/>
      </c>
    </row>
    <row r="136" ht="20.1" customHeight="1" spans="1:9">
      <c r="A136" s="264" t="s">
        <v>295</v>
      </c>
      <c r="B136" s="254">
        <f>SUM([1]表二!C798)</f>
        <v>0</v>
      </c>
      <c r="C136" s="256"/>
      <c r="D136" s="256"/>
      <c r="E136" s="256"/>
      <c r="F136" s="256"/>
      <c r="G136" s="256"/>
      <c r="H136" s="256"/>
      <c r="I136" s="262" t="str">
        <f>IF('2020年一般公共预算支出资金来源情况表'!B136=SUM('2020年一般公共预算支出资金来源情况表'!C136:H136),"","分项不等于合计数")</f>
        <v/>
      </c>
    </row>
    <row r="137" ht="20.1" customHeight="1" spans="1:9">
      <c r="A137" s="264" t="s">
        <v>297</v>
      </c>
      <c r="B137" s="254">
        <f>SUM([1]表二!C801)</f>
        <v>704</v>
      </c>
      <c r="C137" s="256">
        <v>704</v>
      </c>
      <c r="D137" s="256"/>
      <c r="E137" s="256"/>
      <c r="F137" s="256"/>
      <c r="G137" s="256"/>
      <c r="H137" s="256"/>
      <c r="I137" s="262" t="str">
        <f>IF('2020年一般公共预算支出资金来源情况表'!B137=SUM('2020年一般公共预算支出资金来源情况表'!C137:H137),"","分项不等于合计数")</f>
        <v/>
      </c>
    </row>
    <row r="138" ht="20.1" customHeight="1" spans="1:9">
      <c r="A138" s="264" t="s">
        <v>298</v>
      </c>
      <c r="B138" s="254">
        <f>SUM([1]表二!C802)</f>
        <v>93</v>
      </c>
      <c r="C138" s="256">
        <v>93</v>
      </c>
      <c r="D138" s="256"/>
      <c r="E138" s="256"/>
      <c r="F138" s="256"/>
      <c r="G138" s="256"/>
      <c r="H138" s="256"/>
      <c r="I138" s="262" t="str">
        <f>IF('2020年一般公共预算支出资金来源情况表'!B138=SUM('2020年一般公共预算支出资金来源情况表'!C138:H138),"","分项不等于合计数")</f>
        <v/>
      </c>
    </row>
    <row r="139" ht="20.1" customHeight="1" spans="1:9">
      <c r="A139" s="264" t="s">
        <v>149</v>
      </c>
      <c r="B139" s="254">
        <f>SUM([1]表二!C803)</f>
        <v>848</v>
      </c>
      <c r="C139" s="256">
        <v>848</v>
      </c>
      <c r="D139" s="256"/>
      <c r="E139" s="256"/>
      <c r="F139" s="256"/>
      <c r="G139" s="256"/>
      <c r="H139" s="256"/>
      <c r="I139" s="262" t="str">
        <f>IF('2020年一般公共预算支出资金来源情况表'!B139=SUM('2020年一般公共预算支出资金来源情况表'!C139:H139),"","分项不等于合计数")</f>
        <v/>
      </c>
    </row>
    <row r="140" ht="20.1" customHeight="1" spans="1:10">
      <c r="A140" s="264" t="s">
        <v>150</v>
      </c>
      <c r="B140" s="254">
        <f>SUM([1]表二!C804)</f>
        <v>36140</v>
      </c>
      <c r="C140" s="254">
        <f t="shared" ref="C140:H140" si="11">SUM(C141:C148)</f>
        <v>27367</v>
      </c>
      <c r="D140" s="254">
        <f t="shared" si="11"/>
        <v>1993</v>
      </c>
      <c r="E140" s="254">
        <f t="shared" si="11"/>
        <v>280</v>
      </c>
      <c r="F140" s="254">
        <f t="shared" si="11"/>
        <v>0</v>
      </c>
      <c r="G140" s="254">
        <f t="shared" si="11"/>
        <v>6500</v>
      </c>
      <c r="H140" s="254">
        <f t="shared" si="11"/>
        <v>0</v>
      </c>
      <c r="I140" s="262" t="str">
        <f>IF('2020年一般公共预算支出资金来源情况表'!B140=SUM('2020年一般公共预算支出资金来源情况表'!C140:H140),"","分项不等于合计数")</f>
        <v/>
      </c>
      <c r="J140" s="245" t="str">
        <f>IF(D140=[1]表三!C64,"","表三专项转移支付收入不等于表四专项安排数")</f>
        <v/>
      </c>
    </row>
    <row r="141" ht="20.1" customHeight="1" spans="1:9">
      <c r="A141" s="264" t="s">
        <v>299</v>
      </c>
      <c r="B141" s="254">
        <f>SUM([1]表二!C805)</f>
        <v>4051</v>
      </c>
      <c r="C141" s="256">
        <v>3771</v>
      </c>
      <c r="D141" s="256"/>
      <c r="E141" s="256">
        <v>280</v>
      </c>
      <c r="F141" s="256"/>
      <c r="G141" s="256"/>
      <c r="H141" s="256"/>
      <c r="I141" s="262" t="str">
        <f>IF('2020年一般公共预算支出资金来源情况表'!B141=SUM('2020年一般公共预算支出资金来源情况表'!C141:H141),"","分项不等于合计数")</f>
        <v/>
      </c>
    </row>
    <row r="142" ht="20.1" customHeight="1" spans="1:9">
      <c r="A142" s="264" t="s">
        <v>304</v>
      </c>
      <c r="B142" s="254">
        <f>SUM([1]表二!C831)</f>
        <v>108</v>
      </c>
      <c r="C142" s="256">
        <v>108</v>
      </c>
      <c r="D142" s="256"/>
      <c r="E142" s="256"/>
      <c r="F142" s="256"/>
      <c r="G142" s="256"/>
      <c r="H142" s="256"/>
      <c r="I142" s="262" t="str">
        <f>IF('2020年一般公共预算支出资金来源情况表'!B142=SUM('2020年一般公共预算支出资金来源情况表'!C142:H142),"","分项不等于合计数")</f>
        <v/>
      </c>
    </row>
    <row r="143" ht="20.1" customHeight="1" spans="1:9">
      <c r="A143" s="264" t="s">
        <v>307</v>
      </c>
      <c r="B143" s="254">
        <f>SUM([1]表二!C856)</f>
        <v>1481</v>
      </c>
      <c r="C143" s="256">
        <v>1394</v>
      </c>
      <c r="D143" s="256">
        <v>87</v>
      </c>
      <c r="E143" s="256"/>
      <c r="F143" s="256"/>
      <c r="G143" s="256"/>
      <c r="H143" s="256"/>
      <c r="I143" s="262" t="str">
        <f>IF('2020年一般公共预算支出资金来源情况表'!B143=SUM('2020年一般公共预算支出资金来源情况表'!C143:H143),"","分项不等于合计数")</f>
        <v/>
      </c>
    </row>
    <row r="144" ht="20.1" customHeight="1" spans="1:9">
      <c r="A144" s="264" t="s">
        <v>313</v>
      </c>
      <c r="B144" s="254">
        <f>SUM([1]表二!C884)</f>
        <v>19671</v>
      </c>
      <c r="C144" s="256">
        <f>17765-6500</f>
        <v>11265</v>
      </c>
      <c r="D144" s="256">
        <v>1906</v>
      </c>
      <c r="E144" s="256"/>
      <c r="F144" s="256"/>
      <c r="G144" s="256">
        <v>6500</v>
      </c>
      <c r="H144" s="256"/>
      <c r="I144" s="262" t="str">
        <f>IF('2020年一般公共预算支出资金来源情况表'!B144=SUM('2020年一般公共预算支出资金来源情况表'!C144:H144),"","分项不等于合计数")</f>
        <v/>
      </c>
    </row>
    <row r="145" ht="20.1" customHeight="1" spans="1:9">
      <c r="A145" s="264" t="s">
        <v>317</v>
      </c>
      <c r="B145" s="254">
        <f>SUM([1]表二!C895)</f>
        <v>8664</v>
      </c>
      <c r="C145" s="256">
        <v>8664</v>
      </c>
      <c r="D145" s="256"/>
      <c r="E145" s="256"/>
      <c r="F145" s="256"/>
      <c r="G145" s="256"/>
      <c r="H145" s="256"/>
      <c r="I145" s="262" t="str">
        <f>IF('2020年一般公共预算支出资金来源情况表'!B145=SUM('2020年一般公共预算支出资金来源情况表'!C145:H145),"","分项不等于合计数")</f>
        <v/>
      </c>
    </row>
    <row r="146" ht="20.1" customHeight="1" spans="1:9">
      <c r="A146" s="264" t="s">
        <v>321</v>
      </c>
      <c r="B146" s="254">
        <f>SUM([1]表二!C902)</f>
        <v>2165</v>
      </c>
      <c r="C146" s="256">
        <v>2165</v>
      </c>
      <c r="D146" s="256"/>
      <c r="E146" s="256"/>
      <c r="F146" s="256"/>
      <c r="G146" s="256"/>
      <c r="H146" s="256"/>
      <c r="I146" s="262" t="str">
        <f>IF('2020年一般公共预算支出资金来源情况表'!B146=SUM('2020年一般公共预算支出资金来源情况表'!C146:H146),"","分项不等于合计数")</f>
        <v/>
      </c>
    </row>
    <row r="147" ht="20.1" customHeight="1" spans="1:9">
      <c r="A147" s="264" t="s">
        <v>540</v>
      </c>
      <c r="B147" s="254">
        <f>SUM([1]表二!C909)</f>
        <v>0</v>
      </c>
      <c r="C147" s="256"/>
      <c r="D147" s="256"/>
      <c r="E147" s="256"/>
      <c r="F147" s="256"/>
      <c r="G147" s="256"/>
      <c r="H147" s="256"/>
      <c r="I147" s="262" t="str">
        <f>IF('2020年一般公共预算支出资金来源情况表'!B147=SUM('2020年一般公共预算支出资金来源情况表'!C147:H147),"","分项不等于合计数")</f>
        <v/>
      </c>
    </row>
    <row r="148" ht="20.1" customHeight="1" spans="1:9">
      <c r="A148" s="264" t="s">
        <v>323</v>
      </c>
      <c r="B148" s="254">
        <f>SUM([1]表二!C912)</f>
        <v>0</v>
      </c>
      <c r="C148" s="256"/>
      <c r="D148" s="256"/>
      <c r="E148" s="256"/>
      <c r="F148" s="256"/>
      <c r="G148" s="256"/>
      <c r="H148" s="256"/>
      <c r="I148" s="262" t="str">
        <f>IF('2020年一般公共预算支出资金来源情况表'!B148=SUM('2020年一般公共预算支出资金来源情况表'!C148:H148),"","分项不等于合计数")</f>
        <v/>
      </c>
    </row>
    <row r="149" ht="20.1" customHeight="1" spans="1:10">
      <c r="A149" s="265" t="s">
        <v>325</v>
      </c>
      <c r="B149" s="254">
        <f>SUM([1]表二!C915)</f>
        <v>2511</v>
      </c>
      <c r="C149" s="254">
        <f t="shared" ref="C149:H149" si="12">SUM(C150:C156)</f>
        <v>2511</v>
      </c>
      <c r="D149" s="254">
        <f t="shared" si="12"/>
        <v>0</v>
      </c>
      <c r="E149" s="254">
        <f t="shared" si="12"/>
        <v>0</v>
      </c>
      <c r="F149" s="254">
        <f t="shared" si="12"/>
        <v>0</v>
      </c>
      <c r="G149" s="254">
        <f t="shared" si="12"/>
        <v>0</v>
      </c>
      <c r="H149" s="254">
        <f t="shared" si="12"/>
        <v>0</v>
      </c>
      <c r="I149" s="262" t="str">
        <f>IF('2020年一般公共预算支出资金来源情况表'!B149=SUM('2020年一般公共预算支出资金来源情况表'!C149:H149),"","分项不等于合计数")</f>
        <v/>
      </c>
      <c r="J149" s="245" t="str">
        <f>IF(D149=[1]表三!C65,"","表三专项转移支付收入不等于表四专项安排数")</f>
        <v/>
      </c>
    </row>
    <row r="150" ht="20.1" customHeight="1" spans="1:9">
      <c r="A150" s="264" t="s">
        <v>326</v>
      </c>
      <c r="B150" s="254">
        <f>SUM([1]表二!C916)</f>
        <v>2511</v>
      </c>
      <c r="C150" s="256">
        <v>2511</v>
      </c>
      <c r="D150" s="256"/>
      <c r="E150" s="256"/>
      <c r="F150" s="256"/>
      <c r="G150" s="256"/>
      <c r="H150" s="256"/>
      <c r="I150" s="262" t="str">
        <f>IF('2020年一般公共预算支出资金来源情况表'!B150=SUM('2020年一般公共预算支出资金来源情况表'!C150:H150),"","分项不等于合计数")</f>
        <v/>
      </c>
    </row>
    <row r="151" ht="20.1" customHeight="1" spans="1:9">
      <c r="A151" s="264" t="s">
        <v>541</v>
      </c>
      <c r="B151" s="254">
        <f>SUM([1]表二!C939)</f>
        <v>0</v>
      </c>
      <c r="C151" s="256"/>
      <c r="D151" s="256"/>
      <c r="E151" s="256"/>
      <c r="F151" s="256"/>
      <c r="G151" s="256"/>
      <c r="H151" s="256"/>
      <c r="I151" s="262" t="str">
        <f>IF('2020年一般公共预算支出资金来源情况表'!B151=SUM('2020年一般公共预算支出资金来源情况表'!C151:H151),"","分项不等于合计数")</f>
        <v/>
      </c>
    </row>
    <row r="152" ht="20.1" customHeight="1" spans="1:9">
      <c r="A152" s="264" t="s">
        <v>542</v>
      </c>
      <c r="B152" s="254">
        <f>SUM([1]表二!C949)</f>
        <v>0</v>
      </c>
      <c r="C152" s="256"/>
      <c r="D152" s="256"/>
      <c r="E152" s="256"/>
      <c r="F152" s="256"/>
      <c r="G152" s="256"/>
      <c r="H152" s="256"/>
      <c r="I152" s="262" t="str">
        <f>IF('2020年一般公共预算支出资金来源情况表'!B152=SUM('2020年一般公共预算支出资金来源情况表'!C152:H152),"","分项不等于合计数")</f>
        <v/>
      </c>
    </row>
    <row r="153" ht="20.1" customHeight="1" spans="1:9">
      <c r="A153" s="264" t="s">
        <v>332</v>
      </c>
      <c r="B153" s="254">
        <f>SUM([1]表二!C959)</f>
        <v>0</v>
      </c>
      <c r="C153" s="256"/>
      <c r="D153" s="256"/>
      <c r="E153" s="256"/>
      <c r="F153" s="256"/>
      <c r="G153" s="256"/>
      <c r="H153" s="256"/>
      <c r="I153" s="262" t="str">
        <f>IF('2020年一般公共预算支出资金来源情况表'!B153=SUM('2020年一般公共预算支出资金来源情况表'!C153:H153),"","分项不等于合计数")</f>
        <v/>
      </c>
    </row>
    <row r="154" ht="20.1" customHeight="1" spans="1:9">
      <c r="A154" s="264" t="s">
        <v>543</v>
      </c>
      <c r="B154" s="254">
        <f>SUM([1]表二!C964)</f>
        <v>0</v>
      </c>
      <c r="C154" s="256"/>
      <c r="D154" s="256"/>
      <c r="E154" s="256"/>
      <c r="F154" s="256"/>
      <c r="G154" s="256"/>
      <c r="H154" s="256"/>
      <c r="I154" s="262" t="str">
        <f>IF('2020年一般公共预算支出资金来源情况表'!B154=SUM('2020年一般公共预算支出资金来源情况表'!C154:H154),"","分项不等于合计数")</f>
        <v/>
      </c>
    </row>
    <row r="155" ht="20.1" customHeight="1" spans="1:9">
      <c r="A155" s="264" t="s">
        <v>334</v>
      </c>
      <c r="B155" s="254">
        <f>SUM([1]表二!C971)</f>
        <v>0</v>
      </c>
      <c r="C155" s="256"/>
      <c r="D155" s="256"/>
      <c r="E155" s="256"/>
      <c r="F155" s="256"/>
      <c r="G155" s="256"/>
      <c r="H155" s="256"/>
      <c r="I155" s="262" t="str">
        <f>IF('2020年一般公共预算支出资金来源情况表'!B155=SUM('2020年一般公共预算支出资金来源情况表'!C155:H155),"","分项不等于合计数")</f>
        <v/>
      </c>
    </row>
    <row r="156" ht="20.1" customHeight="1" spans="1:9">
      <c r="A156" s="264" t="s">
        <v>544</v>
      </c>
      <c r="B156" s="254">
        <f>SUM([1]表二!C976)</f>
        <v>0</v>
      </c>
      <c r="C156" s="256"/>
      <c r="D156" s="256"/>
      <c r="E156" s="256"/>
      <c r="F156" s="256"/>
      <c r="G156" s="256"/>
      <c r="H156" s="256"/>
      <c r="I156" s="262" t="str">
        <f>IF('2020年一般公共预算支出资金来源情况表'!B156=SUM('2020年一般公共预算支出资金来源情况表'!C156:H156),"","分项不等于合计数")</f>
        <v/>
      </c>
    </row>
    <row r="157" ht="20.1" customHeight="1" spans="1:10">
      <c r="A157" s="264" t="s">
        <v>336</v>
      </c>
      <c r="B157" s="254">
        <f>SUM([1]表二!C979)</f>
        <v>0</v>
      </c>
      <c r="C157" s="254">
        <f t="shared" ref="C157:H157" si="13">SUM(C158:C164)</f>
        <v>0</v>
      </c>
      <c r="D157" s="254">
        <f t="shared" si="13"/>
        <v>0</v>
      </c>
      <c r="E157" s="254">
        <f t="shared" si="13"/>
        <v>0</v>
      </c>
      <c r="F157" s="254">
        <f t="shared" si="13"/>
        <v>0</v>
      </c>
      <c r="G157" s="254">
        <f t="shared" si="13"/>
        <v>0</v>
      </c>
      <c r="H157" s="254">
        <f t="shared" si="13"/>
        <v>0</v>
      </c>
      <c r="I157" s="262" t="str">
        <f>IF('2020年一般公共预算支出资金来源情况表'!B157=SUM('2020年一般公共预算支出资金来源情况表'!C157:H157),"","分项不等于合计数")</f>
        <v/>
      </c>
      <c r="J157" s="245" t="str">
        <f>IF(D157=[1]表三!C66,"","表三专项转移支付收入不等于表四专项安排数")</f>
        <v/>
      </c>
    </row>
    <row r="158" ht="20.1" customHeight="1" spans="1:9">
      <c r="A158" s="264" t="s">
        <v>545</v>
      </c>
      <c r="B158" s="254">
        <f>SUM([1]表二!C980)</f>
        <v>0</v>
      </c>
      <c r="C158" s="256"/>
      <c r="D158" s="256"/>
      <c r="E158" s="256"/>
      <c r="F158" s="256"/>
      <c r="G158" s="256"/>
      <c r="H158" s="256"/>
      <c r="I158" s="262" t="str">
        <f>IF('2020年一般公共预算支出资金来源情况表'!B158=SUM('2020年一般公共预算支出资金来源情况表'!C158:H158),"","分项不等于合计数")</f>
        <v/>
      </c>
    </row>
    <row r="159" ht="20.1" customHeight="1" spans="1:9">
      <c r="A159" s="264" t="s">
        <v>546</v>
      </c>
      <c r="B159" s="254">
        <f>SUM([1]表二!C990)</f>
        <v>0</v>
      </c>
      <c r="C159" s="256"/>
      <c r="D159" s="256"/>
      <c r="E159" s="256"/>
      <c r="F159" s="256"/>
      <c r="G159" s="256"/>
      <c r="H159" s="256"/>
      <c r="I159" s="262" t="str">
        <f>IF('2020年一般公共预算支出资金来源情况表'!B159=SUM('2020年一般公共预算支出资金来源情况表'!C159:H159),"","分项不等于合计数")</f>
        <v/>
      </c>
    </row>
    <row r="160" ht="20.1" customHeight="1" spans="1:9">
      <c r="A160" s="264" t="s">
        <v>547</v>
      </c>
      <c r="B160" s="254">
        <f>SUM([1]表二!C1006)</f>
        <v>0</v>
      </c>
      <c r="C160" s="256"/>
      <c r="D160" s="256"/>
      <c r="E160" s="256"/>
      <c r="F160" s="256"/>
      <c r="G160" s="256"/>
      <c r="H160" s="256"/>
      <c r="I160" s="262" t="str">
        <f>IF('2020年一般公共预算支出资金来源情况表'!B160=SUM('2020年一般公共预算支出资金来源情况表'!C160:H160),"","分项不等于合计数")</f>
        <v/>
      </c>
    </row>
    <row r="161" ht="20.1" customHeight="1" spans="1:9">
      <c r="A161" s="264" t="s">
        <v>548</v>
      </c>
      <c r="B161" s="254">
        <f>SUM([1]表二!C1011)</f>
        <v>0</v>
      </c>
      <c r="C161" s="256"/>
      <c r="D161" s="256"/>
      <c r="E161" s="256"/>
      <c r="F161" s="256"/>
      <c r="G161" s="256"/>
      <c r="H161" s="256"/>
      <c r="I161" s="262" t="str">
        <f>IF('2020年一般公共预算支出资金来源情况表'!B161=SUM('2020年一般公共预算支出资金来源情况表'!C161:H161),"","分项不等于合计数")</f>
        <v/>
      </c>
    </row>
    <row r="162" ht="20.1" customHeight="1" spans="1:9">
      <c r="A162" s="264" t="s">
        <v>549</v>
      </c>
      <c r="B162" s="254">
        <f>SUM([1]表二!C1025)</f>
        <v>0</v>
      </c>
      <c r="C162" s="256"/>
      <c r="D162" s="256"/>
      <c r="E162" s="256"/>
      <c r="F162" s="256"/>
      <c r="G162" s="256"/>
      <c r="H162" s="256"/>
      <c r="I162" s="262" t="str">
        <f>IF('2020年一般公共预算支出资金来源情况表'!B162=SUM('2020年一般公共预算支出资金来源情况表'!C162:H162),"","分项不等于合计数")</f>
        <v/>
      </c>
    </row>
    <row r="163" ht="20.1" customHeight="1" spans="1:9">
      <c r="A163" s="264" t="s">
        <v>550</v>
      </c>
      <c r="B163" s="254">
        <f>SUM([1]表二!C1032)</f>
        <v>0</v>
      </c>
      <c r="C163" s="256"/>
      <c r="D163" s="256"/>
      <c r="E163" s="256"/>
      <c r="F163" s="256"/>
      <c r="G163" s="256"/>
      <c r="H163" s="256"/>
      <c r="I163" s="262" t="str">
        <f>IF('2020年一般公共预算支出资金来源情况表'!B163=SUM('2020年一般公共预算支出资金来源情况表'!C163:H163),"","分项不等于合计数")</f>
        <v/>
      </c>
    </row>
    <row r="164" ht="20.1" customHeight="1" spans="1:9">
      <c r="A164" s="264" t="s">
        <v>551</v>
      </c>
      <c r="B164" s="254">
        <f>SUM([1]表二!C1039)</f>
        <v>0</v>
      </c>
      <c r="C164" s="256"/>
      <c r="D164" s="256"/>
      <c r="E164" s="256"/>
      <c r="F164" s="256"/>
      <c r="G164" s="256"/>
      <c r="H164" s="256"/>
      <c r="I164" s="262" t="str">
        <f>IF('2020年一般公共预算支出资金来源情况表'!B164=SUM('2020年一般公共预算支出资金来源情况表'!C164:H164),"","分项不等于合计数")</f>
        <v/>
      </c>
    </row>
    <row r="165" ht="20.1" customHeight="1" spans="1:10">
      <c r="A165" s="264" t="s">
        <v>337</v>
      </c>
      <c r="B165" s="263">
        <f>SUM([1]表二!C1045)</f>
        <v>605</v>
      </c>
      <c r="C165" s="254">
        <f t="shared" ref="C165:H165" si="14">SUM(C166:C168)</f>
        <v>105</v>
      </c>
      <c r="D165" s="254">
        <f t="shared" si="14"/>
        <v>500</v>
      </c>
      <c r="E165" s="254">
        <f t="shared" si="14"/>
        <v>0</v>
      </c>
      <c r="F165" s="254">
        <f t="shared" si="14"/>
        <v>0</v>
      </c>
      <c r="G165" s="254">
        <f t="shared" si="14"/>
        <v>0</v>
      </c>
      <c r="H165" s="254">
        <f t="shared" si="14"/>
        <v>0</v>
      </c>
      <c r="I165" s="262" t="str">
        <f>IF('2020年一般公共预算支出资金来源情况表'!B165=SUM('2020年一般公共预算支出资金来源情况表'!C165:H165),"","分项不等于合计数")</f>
        <v/>
      </c>
      <c r="J165" s="245" t="str">
        <f>IF(D165=[1]表三!C67,"","表三专项转移支付收入不等于表四专项安排数")</f>
        <v/>
      </c>
    </row>
    <row r="166" ht="20.1" customHeight="1" spans="1:9">
      <c r="A166" s="264" t="s">
        <v>338</v>
      </c>
      <c r="B166" s="254">
        <f>SUM([1]表二!C1046)</f>
        <v>105</v>
      </c>
      <c r="C166" s="256">
        <v>105</v>
      </c>
      <c r="D166" s="256"/>
      <c r="E166" s="256"/>
      <c r="F166" s="256"/>
      <c r="G166" s="256"/>
      <c r="H166" s="256"/>
      <c r="I166" s="262" t="str">
        <f>IF('2020年一般公共预算支出资金来源情况表'!B166=SUM('2020年一般公共预算支出资金来源情况表'!C166:H166),"","分项不等于合计数")</f>
        <v/>
      </c>
    </row>
    <row r="167" ht="20.1" customHeight="1" spans="1:9">
      <c r="A167" s="264" t="s">
        <v>552</v>
      </c>
      <c r="B167" s="254">
        <f>SUM([1]表二!C1056)</f>
        <v>0</v>
      </c>
      <c r="C167" s="256"/>
      <c r="D167" s="256"/>
      <c r="E167" s="256"/>
      <c r="F167" s="256"/>
      <c r="G167" s="256"/>
      <c r="H167" s="256"/>
      <c r="I167" s="262" t="str">
        <f>IF('2020年一般公共预算支出资金来源情况表'!B167=SUM('2020年一般公共预算支出资金来源情况表'!C167:H167),"","分项不等于合计数")</f>
        <v/>
      </c>
    </row>
    <row r="168" ht="20.1" customHeight="1" spans="1:9">
      <c r="A168" s="264" t="s">
        <v>339</v>
      </c>
      <c r="B168" s="254">
        <f>SUM([1]表二!C1062)</f>
        <v>500</v>
      </c>
      <c r="C168" s="256"/>
      <c r="D168" s="256">
        <v>500</v>
      </c>
      <c r="E168" s="256"/>
      <c r="F168" s="256"/>
      <c r="G168" s="256"/>
      <c r="H168" s="256"/>
      <c r="I168" s="262" t="str">
        <f>IF('2020年一般公共预算支出资金来源情况表'!B168=SUM('2020年一般公共预算支出资金来源情况表'!C168:H168),"","分项不等于合计数")</f>
        <v/>
      </c>
    </row>
    <row r="169" ht="20.1" customHeight="1" spans="1:10">
      <c r="A169" s="264" t="s">
        <v>341</v>
      </c>
      <c r="B169" s="254">
        <f>SUM([1]表二!C1065)</f>
        <v>0</v>
      </c>
      <c r="C169" s="254">
        <f t="shared" ref="C169:H169" si="15">SUM(C170:C172)</f>
        <v>0</v>
      </c>
      <c r="D169" s="254">
        <f t="shared" si="15"/>
        <v>0</v>
      </c>
      <c r="E169" s="254">
        <f t="shared" si="15"/>
        <v>0</v>
      </c>
      <c r="F169" s="254">
        <f t="shared" si="15"/>
        <v>0</v>
      </c>
      <c r="G169" s="254">
        <f t="shared" si="15"/>
        <v>0</v>
      </c>
      <c r="H169" s="254">
        <f t="shared" si="15"/>
        <v>0</v>
      </c>
      <c r="I169" s="262" t="str">
        <f>IF('2020年一般公共预算支出资金来源情况表'!B169=SUM('2020年一般公共预算支出资金来源情况表'!C169:H169),"","分项不等于合计数")</f>
        <v/>
      </c>
      <c r="J169" s="245" t="str">
        <f>IF(D169=[1]表三!C68,"","表三专项转移支付收入不等于表四专项安排数")</f>
        <v/>
      </c>
    </row>
    <row r="170" ht="20.1" customHeight="1" spans="1:9">
      <c r="A170" s="264" t="s">
        <v>553</v>
      </c>
      <c r="B170" s="263">
        <f>SUM([1]表二!C1066)</f>
        <v>0</v>
      </c>
      <c r="C170" s="256"/>
      <c r="D170" s="256"/>
      <c r="E170" s="256"/>
      <c r="F170" s="256"/>
      <c r="G170" s="256"/>
      <c r="H170" s="256"/>
      <c r="I170" s="262" t="str">
        <f>IF('2020年一般公共预算支出资金来源情况表'!B170=SUM('2020年一般公共预算支出资金来源情况表'!C170:H170),"","分项不等于合计数")</f>
        <v/>
      </c>
    </row>
    <row r="171" ht="20.1" customHeight="1" spans="1:9">
      <c r="A171" s="264" t="s">
        <v>554</v>
      </c>
      <c r="B171" s="254">
        <f>SUM([1]表二!C1073)</f>
        <v>0</v>
      </c>
      <c r="C171" s="256"/>
      <c r="D171" s="256"/>
      <c r="E171" s="256"/>
      <c r="F171" s="256"/>
      <c r="G171" s="256"/>
      <c r="H171" s="256"/>
      <c r="I171" s="262" t="str">
        <f>IF('2020年一般公共预算支出资金来源情况表'!B171=SUM('2020年一般公共预算支出资金来源情况表'!C171:H171),"","分项不等于合计数")</f>
        <v/>
      </c>
    </row>
    <row r="172" ht="20.1" customHeight="1" spans="1:9">
      <c r="A172" s="264" t="s">
        <v>555</v>
      </c>
      <c r="B172" s="254">
        <f>SUM([1]表二!C1079)</f>
        <v>0</v>
      </c>
      <c r="C172" s="256"/>
      <c r="D172" s="256"/>
      <c r="E172" s="256"/>
      <c r="F172" s="256"/>
      <c r="G172" s="256"/>
      <c r="H172" s="256"/>
      <c r="I172" s="262" t="str">
        <f>IF('2020年一般公共预算支出资金来源情况表'!B172=SUM('2020年一般公共预算支出资金来源情况表'!C172:H172),"","分项不等于合计数")</f>
        <v/>
      </c>
    </row>
    <row r="173" ht="20.1" customHeight="1" spans="1:9">
      <c r="A173" s="264" t="s">
        <v>342</v>
      </c>
      <c r="B173" s="254">
        <f>SUM([1]表二!C1080)</f>
        <v>0</v>
      </c>
      <c r="C173" s="254">
        <f t="shared" ref="C173:H173" si="16">SUM(C174:C182)</f>
        <v>0</v>
      </c>
      <c r="D173" s="254">
        <f t="shared" si="16"/>
        <v>0</v>
      </c>
      <c r="E173" s="254">
        <f t="shared" si="16"/>
        <v>0</v>
      </c>
      <c r="F173" s="254">
        <f t="shared" si="16"/>
        <v>0</v>
      </c>
      <c r="G173" s="254">
        <f t="shared" si="16"/>
        <v>0</v>
      </c>
      <c r="H173" s="254">
        <f t="shared" si="16"/>
        <v>0</v>
      </c>
      <c r="I173" s="262" t="str">
        <f>IF('2020年一般公共预算支出资金来源情况表'!B173=SUM('2020年一般公共预算支出资金来源情况表'!C173:H173),"","分项不等于合计数")</f>
        <v/>
      </c>
    </row>
    <row r="174" ht="20.1" customHeight="1" spans="1:9">
      <c r="A174" s="264" t="s">
        <v>556</v>
      </c>
      <c r="B174" s="254">
        <f>SUM([1]表二!C1081)</f>
        <v>0</v>
      </c>
      <c r="C174" s="256"/>
      <c r="D174" s="256"/>
      <c r="E174" s="256"/>
      <c r="F174" s="256"/>
      <c r="G174" s="256"/>
      <c r="H174" s="256"/>
      <c r="I174" s="262" t="str">
        <f>IF('2020年一般公共预算支出资金来源情况表'!B174=SUM('2020年一般公共预算支出资金来源情况表'!C174:H174),"","分项不等于合计数")</f>
        <v/>
      </c>
    </row>
    <row r="175" ht="20.1" customHeight="1" spans="1:9">
      <c r="A175" s="264" t="s">
        <v>557</v>
      </c>
      <c r="B175" s="254">
        <f>SUM([1]表二!C1082)</f>
        <v>0</v>
      </c>
      <c r="C175" s="256"/>
      <c r="D175" s="256"/>
      <c r="E175" s="256"/>
      <c r="F175" s="256"/>
      <c r="G175" s="256"/>
      <c r="H175" s="256"/>
      <c r="I175" s="262" t="str">
        <f>IF('2020年一般公共预算支出资金来源情况表'!B175=SUM('2020年一般公共预算支出资金来源情况表'!C175:H175),"","分项不等于合计数")</f>
        <v/>
      </c>
    </row>
    <row r="176" ht="20.1" customHeight="1" spans="1:9">
      <c r="A176" s="264" t="s">
        <v>558</v>
      </c>
      <c r="B176" s="254">
        <f>SUM([1]表二!C1083)</f>
        <v>0</v>
      </c>
      <c r="C176" s="256"/>
      <c r="D176" s="256"/>
      <c r="E176" s="256"/>
      <c r="F176" s="256"/>
      <c r="G176" s="256"/>
      <c r="H176" s="256"/>
      <c r="I176" s="262" t="str">
        <f>IF('2020年一般公共预算支出资金来源情况表'!B176=SUM('2020年一般公共预算支出资金来源情况表'!C176:H176),"","分项不等于合计数")</f>
        <v/>
      </c>
    </row>
    <row r="177" ht="20.1" customHeight="1" spans="1:9">
      <c r="A177" s="264" t="s">
        <v>559</v>
      </c>
      <c r="B177" s="254">
        <f>SUM([1]表二!C1084)</f>
        <v>0</v>
      </c>
      <c r="C177" s="256"/>
      <c r="D177" s="256"/>
      <c r="E177" s="256"/>
      <c r="F177" s="256"/>
      <c r="G177" s="256"/>
      <c r="H177" s="256"/>
      <c r="I177" s="262" t="str">
        <f>IF('2020年一般公共预算支出资金来源情况表'!B177=SUM('2020年一般公共预算支出资金来源情况表'!C177:H177),"","分项不等于合计数")</f>
        <v/>
      </c>
    </row>
    <row r="178" ht="20.1" customHeight="1" spans="1:9">
      <c r="A178" s="264" t="s">
        <v>560</v>
      </c>
      <c r="B178" s="254">
        <f>SUM([1]表二!C1085)</f>
        <v>0</v>
      </c>
      <c r="C178" s="256"/>
      <c r="D178" s="256"/>
      <c r="E178" s="256"/>
      <c r="F178" s="256"/>
      <c r="G178" s="256"/>
      <c r="H178" s="256"/>
      <c r="I178" s="262" t="str">
        <f>IF('2020年一般公共预算支出资金来源情况表'!B178=SUM('2020年一般公共预算支出资金来源情况表'!C178:H178),"","分项不等于合计数")</f>
        <v/>
      </c>
    </row>
    <row r="179" ht="20.1" customHeight="1" spans="1:9">
      <c r="A179" s="264" t="s">
        <v>561</v>
      </c>
      <c r="B179" s="254">
        <f>SUM([1]表二!C1086)</f>
        <v>0</v>
      </c>
      <c r="C179" s="256"/>
      <c r="D179" s="256"/>
      <c r="E179" s="256"/>
      <c r="F179" s="256"/>
      <c r="G179" s="256"/>
      <c r="H179" s="256"/>
      <c r="I179" s="262" t="str">
        <f>IF('2020年一般公共预算支出资金来源情况表'!B179=SUM('2020年一般公共预算支出资金来源情况表'!C179:H179),"","分项不等于合计数")</f>
        <v/>
      </c>
    </row>
    <row r="180" ht="20.1" customHeight="1" spans="1:9">
      <c r="A180" s="264" t="s">
        <v>562</v>
      </c>
      <c r="B180" s="254">
        <f>SUM([1]表二!C1087)</f>
        <v>0</v>
      </c>
      <c r="C180" s="256"/>
      <c r="D180" s="256"/>
      <c r="E180" s="256"/>
      <c r="F180" s="256"/>
      <c r="G180" s="256"/>
      <c r="H180" s="256"/>
      <c r="I180" s="262" t="str">
        <f>IF('2020年一般公共预算支出资金来源情况表'!B180=SUM('2020年一般公共预算支出资金来源情况表'!C180:H180),"","分项不等于合计数")</f>
        <v/>
      </c>
    </row>
    <row r="181" ht="20.1" customHeight="1" spans="1:9">
      <c r="A181" s="264" t="s">
        <v>563</v>
      </c>
      <c r="B181" s="254">
        <f>SUM([1]表二!C1088)</f>
        <v>0</v>
      </c>
      <c r="C181" s="256"/>
      <c r="D181" s="256"/>
      <c r="E181" s="256"/>
      <c r="F181" s="256"/>
      <c r="G181" s="256"/>
      <c r="H181" s="256"/>
      <c r="I181" s="262" t="str">
        <f>IF('2020年一般公共预算支出资金来源情况表'!B181=SUM('2020年一般公共预算支出资金来源情况表'!C181:H181),"","分项不等于合计数")</f>
        <v/>
      </c>
    </row>
    <row r="182" ht="20.1" customHeight="1" spans="1:9">
      <c r="A182" s="264" t="s">
        <v>369</v>
      </c>
      <c r="B182" s="254">
        <f>SUM([1]表二!C1089)</f>
        <v>0</v>
      </c>
      <c r="C182" s="256"/>
      <c r="D182" s="256"/>
      <c r="E182" s="256"/>
      <c r="F182" s="256"/>
      <c r="G182" s="256"/>
      <c r="H182" s="256"/>
      <c r="I182" s="262" t="str">
        <f>IF('2020年一般公共预算支出资金来源情况表'!B182=SUM('2020年一般公共预算支出资金来源情况表'!C182:H182),"","分项不等于合计数")</f>
        <v/>
      </c>
    </row>
    <row r="183" ht="20.1" customHeight="1" spans="1:10">
      <c r="A183" s="264" t="s">
        <v>343</v>
      </c>
      <c r="B183" s="254">
        <f>SUM([1]表二!C1090)</f>
        <v>863</v>
      </c>
      <c r="C183" s="254">
        <f t="shared" ref="C183:H183" si="17">SUM(C184:C186)</f>
        <v>863</v>
      </c>
      <c r="D183" s="254">
        <f t="shared" si="17"/>
        <v>0</v>
      </c>
      <c r="E183" s="254">
        <f t="shared" si="17"/>
        <v>0</v>
      </c>
      <c r="F183" s="254">
        <f t="shared" si="17"/>
        <v>0</v>
      </c>
      <c r="G183" s="254">
        <f t="shared" si="17"/>
        <v>0</v>
      </c>
      <c r="H183" s="254">
        <f t="shared" si="17"/>
        <v>0</v>
      </c>
      <c r="I183" s="262" t="str">
        <f>IF('2020年一般公共预算支出资金来源情况表'!B183=SUM('2020年一般公共预算支出资金来源情况表'!C183:H183),"","分项不等于合计数")</f>
        <v/>
      </c>
      <c r="J183" s="245" t="str">
        <f>IF(D183=[1]表三!C69,"","表三专项转移支付收入不等于表四专项安排数")</f>
        <v/>
      </c>
    </row>
    <row r="184" ht="20.1" customHeight="1" spans="1:9">
      <c r="A184" s="264" t="s">
        <v>344</v>
      </c>
      <c r="B184" s="254">
        <f>SUM([1]表二!C1091)</f>
        <v>805</v>
      </c>
      <c r="C184" s="256">
        <v>805</v>
      </c>
      <c r="D184" s="256"/>
      <c r="E184" s="256"/>
      <c r="F184" s="256"/>
      <c r="G184" s="256"/>
      <c r="H184" s="256"/>
      <c r="I184" s="262" t="str">
        <f>IF('2020年一般公共预算支出资金来源情况表'!B184=SUM('2020年一般公共预算支出资金来源情况表'!C184:H184),"","分项不等于合计数")</f>
        <v/>
      </c>
    </row>
    <row r="185" ht="20.1" customHeight="1" spans="1:9">
      <c r="A185" s="264" t="s">
        <v>345</v>
      </c>
      <c r="B185" s="254">
        <f>SUM([1]表二!C1118)</f>
        <v>58</v>
      </c>
      <c r="C185" s="256">
        <v>58</v>
      </c>
      <c r="D185" s="256"/>
      <c r="E185" s="256"/>
      <c r="F185" s="256"/>
      <c r="G185" s="256"/>
      <c r="H185" s="256"/>
      <c r="I185" s="262" t="str">
        <f>IF('2020年一般公共预算支出资金来源情况表'!B185=SUM('2020年一般公共预算支出资金来源情况表'!C185:H185),"","分项不等于合计数")</f>
        <v/>
      </c>
    </row>
    <row r="186" ht="20.1" customHeight="1" spans="1:9">
      <c r="A186" s="264" t="s">
        <v>564</v>
      </c>
      <c r="B186" s="254">
        <f>SUM([1]表二!C1133)</f>
        <v>0</v>
      </c>
      <c r="C186" s="256"/>
      <c r="D186" s="256"/>
      <c r="E186" s="256"/>
      <c r="F186" s="256"/>
      <c r="G186" s="256"/>
      <c r="H186" s="256"/>
      <c r="I186" s="262" t="str">
        <f>IF('2020年一般公共预算支出资金来源情况表'!B186=SUM('2020年一般公共预算支出资金来源情况表'!C186:H186),"","分项不等于合计数")</f>
        <v/>
      </c>
    </row>
    <row r="187" ht="20.1" customHeight="1" spans="1:10">
      <c r="A187" s="264" t="s">
        <v>348</v>
      </c>
      <c r="B187" s="254">
        <f>SUM([1]表二!C1134)</f>
        <v>10434</v>
      </c>
      <c r="C187" s="254">
        <f t="shared" ref="C187:H187" si="18">SUM(C188:C190)</f>
        <v>10434</v>
      </c>
      <c r="D187" s="254">
        <f t="shared" si="18"/>
        <v>0</v>
      </c>
      <c r="E187" s="254">
        <f t="shared" si="18"/>
        <v>0</v>
      </c>
      <c r="F187" s="254">
        <f t="shared" si="18"/>
        <v>0</v>
      </c>
      <c r="G187" s="254">
        <f t="shared" si="18"/>
        <v>0</v>
      </c>
      <c r="H187" s="254">
        <f t="shared" si="18"/>
        <v>0</v>
      </c>
      <c r="I187" s="262" t="str">
        <f>IF('2020年一般公共预算支出资金来源情况表'!B187=SUM('2020年一般公共预算支出资金来源情况表'!C187:H187),"","分项不等于合计数")</f>
        <v/>
      </c>
      <c r="J187" s="245" t="str">
        <f>IF(D187=[1]表三!C70,"","表三专项转移支付收入不等于表四专项安排数")</f>
        <v/>
      </c>
    </row>
    <row r="188" ht="20.1" customHeight="1" spans="1:9">
      <c r="A188" s="264" t="s">
        <v>349</v>
      </c>
      <c r="B188" s="254">
        <f>SUM([1]表二!C1135)</f>
        <v>2193</v>
      </c>
      <c r="C188" s="256">
        <v>2193</v>
      </c>
      <c r="D188" s="256"/>
      <c r="E188" s="256"/>
      <c r="F188" s="256"/>
      <c r="G188" s="256"/>
      <c r="H188" s="256"/>
      <c r="I188" s="262" t="str">
        <f>IF('2020年一般公共预算支出资金来源情况表'!B188=SUM('2020年一般公共预算支出资金来源情况表'!C188:H188),"","分项不等于合计数")</f>
        <v/>
      </c>
    </row>
    <row r="189" ht="20.1" customHeight="1" spans="1:9">
      <c r="A189" s="264" t="s">
        <v>353</v>
      </c>
      <c r="B189" s="254">
        <f>SUM([1]表二!C1146)</f>
        <v>8241</v>
      </c>
      <c r="C189" s="256">
        <v>8241</v>
      </c>
      <c r="D189" s="256"/>
      <c r="E189" s="256"/>
      <c r="F189" s="256"/>
      <c r="G189" s="256"/>
      <c r="H189" s="256"/>
      <c r="I189" s="262" t="str">
        <f>IF('2020年一般公共预算支出资金来源情况表'!B189=SUM('2020年一般公共预算支出资金来源情况表'!C189:H189),"","分项不等于合计数")</f>
        <v/>
      </c>
    </row>
    <row r="190" ht="20.1" customHeight="1" spans="1:9">
      <c r="A190" s="264" t="s">
        <v>356</v>
      </c>
      <c r="B190" s="254">
        <f>SUM([1]表二!C1150)</f>
        <v>0</v>
      </c>
      <c r="C190" s="256"/>
      <c r="D190" s="256"/>
      <c r="E190" s="256"/>
      <c r="F190" s="256"/>
      <c r="G190" s="256"/>
      <c r="H190" s="256"/>
      <c r="I190" s="262" t="str">
        <f>IF('2020年一般公共预算支出资金来源情况表'!B190=SUM('2020年一般公共预算支出资金来源情况表'!C190:H190),"","分项不等于合计数")</f>
        <v/>
      </c>
    </row>
    <row r="191" ht="20.1" customHeight="1" spans="1:10">
      <c r="A191" s="264" t="s">
        <v>358</v>
      </c>
      <c r="B191" s="263">
        <f>SUM([1]表二!C1154)</f>
        <v>0</v>
      </c>
      <c r="C191" s="254">
        <f t="shared" ref="C191:H191" si="19">SUM(C192:C196)</f>
        <v>0</v>
      </c>
      <c r="D191" s="254">
        <f t="shared" si="19"/>
        <v>0</v>
      </c>
      <c r="E191" s="254">
        <f t="shared" si="19"/>
        <v>0</v>
      </c>
      <c r="F191" s="254">
        <f t="shared" si="19"/>
        <v>0</v>
      </c>
      <c r="G191" s="254">
        <f t="shared" si="19"/>
        <v>0</v>
      </c>
      <c r="H191" s="254">
        <f t="shared" si="19"/>
        <v>0</v>
      </c>
      <c r="I191" s="262" t="str">
        <f>IF('2020年一般公共预算支出资金来源情况表'!B191=SUM('2020年一般公共预算支出资金来源情况表'!C191:H191),"","分项不等于合计数")</f>
        <v/>
      </c>
      <c r="J191" s="245" t="str">
        <f>IF(D191=[1]表三!C71,"","表三专项转移支付收入不等于表四专项安排数")</f>
        <v/>
      </c>
    </row>
    <row r="192" ht="20.1" customHeight="1" spans="1:9">
      <c r="A192" s="264" t="s">
        <v>359</v>
      </c>
      <c r="B192" s="254">
        <f>SUM([1]表二!C1155)</f>
        <v>0</v>
      </c>
      <c r="C192" s="256"/>
      <c r="D192" s="256"/>
      <c r="E192" s="256"/>
      <c r="F192" s="256"/>
      <c r="G192" s="256"/>
      <c r="H192" s="256"/>
      <c r="I192" s="262" t="str">
        <f>IF('2020年一般公共预算支出资金来源情况表'!B192=SUM('2020年一般公共预算支出资金来源情况表'!C192:H192),"","分项不等于合计数")</f>
        <v/>
      </c>
    </row>
    <row r="193" ht="20.1" customHeight="1" spans="1:9">
      <c r="A193" s="264" t="s">
        <v>565</v>
      </c>
      <c r="B193" s="254">
        <f>SUM([1]表二!C1170)</f>
        <v>0</v>
      </c>
      <c r="C193" s="256"/>
      <c r="D193" s="256"/>
      <c r="E193" s="256"/>
      <c r="F193" s="256"/>
      <c r="G193" s="256"/>
      <c r="H193" s="256"/>
      <c r="I193" s="262" t="str">
        <f>IF('2020年一般公共预算支出资金来源情况表'!B193=SUM('2020年一般公共预算支出资金来源情况表'!C193:H193),"","分项不等于合计数")</f>
        <v/>
      </c>
    </row>
    <row r="194" ht="20.1" customHeight="1" spans="1:9">
      <c r="A194" s="264" t="s">
        <v>566</v>
      </c>
      <c r="B194" s="254">
        <f>SUM([1]表二!C1184)</f>
        <v>0</v>
      </c>
      <c r="C194" s="256"/>
      <c r="D194" s="256"/>
      <c r="E194" s="256"/>
      <c r="F194" s="256"/>
      <c r="G194" s="256"/>
      <c r="H194" s="256"/>
      <c r="I194" s="262" t="str">
        <f>IF('2020年一般公共预算支出资金来源情况表'!B194=SUM('2020年一般公共预算支出资金来源情况表'!C194:H194),"","分项不等于合计数")</f>
        <v/>
      </c>
    </row>
    <row r="195" ht="20.1" customHeight="1" spans="1:9">
      <c r="A195" s="264" t="s">
        <v>567</v>
      </c>
      <c r="B195" s="254">
        <f>SUM([1]表二!C1189)</f>
        <v>0</v>
      </c>
      <c r="C195" s="256"/>
      <c r="D195" s="256"/>
      <c r="E195" s="256"/>
      <c r="F195" s="256"/>
      <c r="G195" s="256"/>
      <c r="H195" s="256"/>
      <c r="I195" s="262" t="str">
        <f>IF('2020年一般公共预算支出资金来源情况表'!B195=SUM('2020年一般公共预算支出资金来源情况表'!C195:H195),"","分项不等于合计数")</f>
        <v/>
      </c>
    </row>
    <row r="196" ht="20.1" customHeight="1" spans="1:9">
      <c r="A196" s="264" t="s">
        <v>568</v>
      </c>
      <c r="B196" s="254">
        <f>SUM([1]表二!C1195)</f>
        <v>0</v>
      </c>
      <c r="C196" s="256"/>
      <c r="D196" s="256"/>
      <c r="E196" s="256"/>
      <c r="F196" s="256"/>
      <c r="G196" s="256"/>
      <c r="H196" s="256"/>
      <c r="I196" s="262" t="str">
        <f>IF('2020年一般公共预算支出资金来源情况表'!B196=SUM('2020年一般公共预算支出资金来源情况表'!C196:H196),"","分项不等于合计数")</f>
        <v/>
      </c>
    </row>
    <row r="197" ht="20.1" customHeight="1" spans="1:10">
      <c r="A197" s="264" t="s">
        <v>172</v>
      </c>
      <c r="B197" s="254">
        <f>SUM([1]表二!C1207)</f>
        <v>168</v>
      </c>
      <c r="C197" s="254">
        <f t="shared" ref="C197:H197" si="20">SUM(C198:C205)</f>
        <v>168</v>
      </c>
      <c r="D197" s="254">
        <f t="shared" si="20"/>
        <v>0</v>
      </c>
      <c r="E197" s="254">
        <f t="shared" si="20"/>
        <v>0</v>
      </c>
      <c r="F197" s="254">
        <f t="shared" si="20"/>
        <v>0</v>
      </c>
      <c r="G197" s="254">
        <f t="shared" si="20"/>
        <v>0</v>
      </c>
      <c r="H197" s="254">
        <f t="shared" si="20"/>
        <v>0</v>
      </c>
      <c r="I197" s="262" t="str">
        <f>IF('2020年一般公共预算支出资金来源情况表'!B197=SUM('2020年一般公共预算支出资金来源情况表'!C197:H197),"","分项不等于合计数")</f>
        <v/>
      </c>
      <c r="J197" s="245" t="str">
        <f>IF(D197=[1]表三!C72,"","表三专项转移支付收入不等于表四专项安排数")</f>
        <v/>
      </c>
    </row>
    <row r="198" ht="20.1" customHeight="1" spans="1:9">
      <c r="A198" s="264" t="s">
        <v>361</v>
      </c>
      <c r="B198" s="254">
        <f>SUM([1]表二!C1208)</f>
        <v>168</v>
      </c>
      <c r="C198" s="256">
        <v>168</v>
      </c>
      <c r="D198" s="256"/>
      <c r="E198" s="256"/>
      <c r="F198" s="256"/>
      <c r="G198" s="256"/>
      <c r="H198" s="256"/>
      <c r="I198" s="262" t="str">
        <f>IF('2020年一般公共预算支出资金来源情况表'!B198=SUM('2020年一般公共预算支出资金来源情况表'!C198:H198),"","分项不等于合计数")</f>
        <v/>
      </c>
    </row>
    <row r="199" ht="20.1" customHeight="1" spans="1:9">
      <c r="A199" s="264" t="s">
        <v>569</v>
      </c>
      <c r="B199" s="254">
        <f>SUM([1]表二!C1220)</f>
        <v>0</v>
      </c>
      <c r="C199" s="256"/>
      <c r="D199" s="256"/>
      <c r="E199" s="256"/>
      <c r="F199" s="256"/>
      <c r="G199" s="256"/>
      <c r="H199" s="256"/>
      <c r="I199" s="262" t="str">
        <f>IF('2020年一般公共预算支出资金来源情况表'!B199=SUM('2020年一般公共预算支出资金来源情况表'!C199:H199),"","分项不等于合计数")</f>
        <v/>
      </c>
    </row>
    <row r="200" ht="20.1" customHeight="1" spans="1:9">
      <c r="A200" s="264" t="s">
        <v>570</v>
      </c>
      <c r="B200" s="254">
        <f>SUM([1]表二!C1226)</f>
        <v>0</v>
      </c>
      <c r="C200" s="256"/>
      <c r="D200" s="256"/>
      <c r="E200" s="256"/>
      <c r="F200" s="256"/>
      <c r="G200" s="256"/>
      <c r="H200" s="256"/>
      <c r="I200" s="262" t="str">
        <f>IF('2020年一般公共预算支出资金来源情况表'!B200=SUM('2020年一般公共预算支出资金来源情况表'!C200:H200),"","分项不等于合计数")</f>
        <v/>
      </c>
    </row>
    <row r="201" ht="20.1" customHeight="1" spans="1:9">
      <c r="A201" s="264" t="s">
        <v>571</v>
      </c>
      <c r="B201" s="254">
        <f>SUM([1]表二!C1232)</f>
        <v>0</v>
      </c>
      <c r="C201" s="256"/>
      <c r="D201" s="256"/>
      <c r="E201" s="256"/>
      <c r="F201" s="256"/>
      <c r="G201" s="256"/>
      <c r="H201" s="256"/>
      <c r="I201" s="262" t="str">
        <f>IF('2020年一般公共预算支出资金来源情况表'!B201=SUM('2020年一般公共预算支出资金来源情况表'!C201:H201),"","分项不等于合计数")</f>
        <v/>
      </c>
    </row>
    <row r="202" ht="20.1" customHeight="1" spans="1:9">
      <c r="A202" s="264" t="s">
        <v>572</v>
      </c>
      <c r="B202" s="254">
        <f>SUM([1]表二!C1240)</f>
        <v>0</v>
      </c>
      <c r="C202" s="256"/>
      <c r="D202" s="256"/>
      <c r="E202" s="256"/>
      <c r="F202" s="256"/>
      <c r="G202" s="256"/>
      <c r="H202" s="256"/>
      <c r="I202" s="262" t="str">
        <f>IF('2020年一般公共预算支出资金来源情况表'!B202=SUM('2020年一般公共预算支出资金来源情况表'!C202:H202),"","分项不等于合计数")</f>
        <v/>
      </c>
    </row>
    <row r="203" ht="20.1" customHeight="1" spans="1:9">
      <c r="A203" s="264" t="s">
        <v>573</v>
      </c>
      <c r="B203" s="254">
        <f>SUM([1]表二!C1253)</f>
        <v>0</v>
      </c>
      <c r="C203" s="256"/>
      <c r="D203" s="256"/>
      <c r="E203" s="256"/>
      <c r="F203" s="256"/>
      <c r="G203" s="256"/>
      <c r="H203" s="256"/>
      <c r="I203" s="262" t="str">
        <f>IF('2020年一般公共预算支出资金来源情况表'!B203=SUM('2020年一般公共预算支出资金来源情况表'!C203:H203),"","分项不等于合计数")</f>
        <v/>
      </c>
    </row>
    <row r="204" ht="20.1" customHeight="1" spans="1:9">
      <c r="A204" s="264" t="s">
        <v>574</v>
      </c>
      <c r="B204" s="254">
        <f>SUM([1]表二!C1257)</f>
        <v>0</v>
      </c>
      <c r="C204" s="256"/>
      <c r="D204" s="256"/>
      <c r="E204" s="256"/>
      <c r="F204" s="256"/>
      <c r="G204" s="256"/>
      <c r="H204" s="256"/>
      <c r="I204" s="262" t="str">
        <f>IF('2020年一般公共预算支出资金来源情况表'!B204=SUM('2020年一般公共预算支出资金来源情况表'!C204:H204),"","分项不等于合计数")</f>
        <v/>
      </c>
    </row>
    <row r="205" ht="20.1" customHeight="1" spans="1:9">
      <c r="A205" s="264" t="s">
        <v>575</v>
      </c>
      <c r="B205" s="254">
        <f>SUM([1]表二!C1263)</f>
        <v>0</v>
      </c>
      <c r="C205" s="256"/>
      <c r="D205" s="256"/>
      <c r="E205" s="256"/>
      <c r="F205" s="256"/>
      <c r="G205" s="256"/>
      <c r="H205" s="256"/>
      <c r="I205" s="262" t="str">
        <f>IF('2020年一般公共预算支出资金来源情况表'!B205=SUM('2020年一般公共预算支出资金来源情况表'!C205:H205),"","分项不等于合计数")</f>
        <v/>
      </c>
    </row>
    <row r="206" ht="20.1" customHeight="1" spans="1:9">
      <c r="A206" s="265" t="s">
        <v>363</v>
      </c>
      <c r="B206" s="254">
        <f>SUM([1]表二!C1264)</f>
        <v>5033</v>
      </c>
      <c r="C206" s="256">
        <v>5033</v>
      </c>
      <c r="D206" s="256"/>
      <c r="E206" s="256"/>
      <c r="F206" s="256"/>
      <c r="G206" s="256"/>
      <c r="H206" s="256"/>
      <c r="I206" s="262" t="str">
        <f>IF('2020年一般公共预算支出资金来源情况表'!B206=SUM('2020年一般公共预算支出资金来源情况表'!C206:H206),"","分项不等于合计数")</f>
        <v/>
      </c>
    </row>
    <row r="207" ht="20.1" customHeight="1" spans="1:9">
      <c r="A207" s="265" t="s">
        <v>364</v>
      </c>
      <c r="B207" s="254">
        <f>SUM([1]表二!C1265)</f>
        <v>2942</v>
      </c>
      <c r="C207" s="254">
        <f t="shared" ref="C207:H207" si="21">SUM(C208)</f>
        <v>2942</v>
      </c>
      <c r="D207" s="254">
        <f t="shared" si="21"/>
        <v>0</v>
      </c>
      <c r="E207" s="254">
        <f t="shared" si="21"/>
        <v>0</v>
      </c>
      <c r="F207" s="254">
        <f t="shared" si="21"/>
        <v>0</v>
      </c>
      <c r="G207" s="254">
        <f t="shared" si="21"/>
        <v>0</v>
      </c>
      <c r="H207" s="254">
        <f t="shared" si="21"/>
        <v>0</v>
      </c>
      <c r="I207" s="262" t="str">
        <f>IF('2020年一般公共预算支出资金来源情况表'!B207=SUM('2020年一般公共预算支出资金来源情况表'!C207:H207),"","分项不等于合计数")</f>
        <v/>
      </c>
    </row>
    <row r="208" ht="20.1" customHeight="1" spans="1:9">
      <c r="A208" s="265" t="s">
        <v>576</v>
      </c>
      <c r="B208" s="254">
        <f>SUM([1]表二!C1266)</f>
        <v>2942</v>
      </c>
      <c r="C208" s="256">
        <v>2942</v>
      </c>
      <c r="D208" s="256"/>
      <c r="E208" s="256"/>
      <c r="F208" s="256"/>
      <c r="G208" s="256"/>
      <c r="H208" s="256"/>
      <c r="I208" s="262" t="str">
        <f>IF('2020年一般公共预算支出资金来源情况表'!B208=SUM('2020年一般公共预算支出资金来源情况表'!C208:H208),"","分项不等于合计数")</f>
        <v/>
      </c>
    </row>
    <row r="209" ht="20.1" customHeight="1" spans="1:9">
      <c r="A209" s="265" t="s">
        <v>367</v>
      </c>
      <c r="B209" s="254">
        <f>SUM([1]表二!C1271)</f>
        <v>0</v>
      </c>
      <c r="C209" s="256"/>
      <c r="D209" s="256"/>
      <c r="E209" s="256"/>
      <c r="F209" s="256"/>
      <c r="G209" s="256"/>
      <c r="H209" s="256"/>
      <c r="I209" s="262" t="str">
        <f>IF('2020年一般公共预算支出资金来源情况表'!B209=SUM('2020年一般公共预算支出资金来源情况表'!C209:H209),"","分项不等于合计数")</f>
        <v/>
      </c>
    </row>
    <row r="210" ht="20.1" customHeight="1" spans="1:10">
      <c r="A210" s="265" t="s">
        <v>176</v>
      </c>
      <c r="B210" s="254">
        <f>SUM([1]表二!C1273)</f>
        <v>2432</v>
      </c>
      <c r="C210" s="254">
        <f t="shared" ref="C210:H210" si="22">SUM(C211:C212)</f>
        <v>2432</v>
      </c>
      <c r="D210" s="254">
        <f t="shared" si="22"/>
        <v>0</v>
      </c>
      <c r="E210" s="254">
        <f t="shared" si="22"/>
        <v>0</v>
      </c>
      <c r="F210" s="254">
        <f t="shared" si="22"/>
        <v>0</v>
      </c>
      <c r="G210" s="254">
        <f t="shared" si="22"/>
        <v>0</v>
      </c>
      <c r="H210" s="254">
        <f t="shared" si="22"/>
        <v>0</v>
      </c>
      <c r="I210" s="262" t="str">
        <f>IF('2020年一般公共预算支出资金来源情况表'!B210=SUM('2020年一般公共预算支出资金来源情况表'!C210:H210),"","分项不等于合计数")</f>
        <v/>
      </c>
      <c r="J210" s="245" t="str">
        <f>IF(D210=[1]表三!C73,"","表三专项转移支付收入不等于表四专项安排数")</f>
        <v/>
      </c>
    </row>
    <row r="211" ht="20.1" customHeight="1" spans="1:9">
      <c r="A211" s="265" t="s">
        <v>577</v>
      </c>
      <c r="B211" s="254">
        <f>SUM([1]表二!C1274)</f>
        <v>600</v>
      </c>
      <c r="C211" s="256">
        <v>600</v>
      </c>
      <c r="D211" s="256"/>
      <c r="E211" s="256"/>
      <c r="F211" s="256"/>
      <c r="G211" s="256"/>
      <c r="H211" s="256"/>
      <c r="I211" s="262" t="str">
        <f>IF('2020年一般公共预算支出资金来源情况表'!B211=SUM('2020年一般公共预算支出资金来源情况表'!C211:H211),"","分项不等于合计数")</f>
        <v/>
      </c>
    </row>
    <row r="212" ht="20.1" customHeight="1" spans="1:9">
      <c r="A212" s="265" t="s">
        <v>578</v>
      </c>
      <c r="B212" s="254">
        <f>SUM([1]表二!C1275)</f>
        <v>1832</v>
      </c>
      <c r="C212" s="256">
        <v>1832</v>
      </c>
      <c r="D212" s="256"/>
      <c r="E212" s="256"/>
      <c r="F212" s="256"/>
      <c r="G212" s="256"/>
      <c r="H212" s="256"/>
      <c r="I212" s="262" t="str">
        <f>IF('2020年一般公共预算支出资金来源情况表'!B212=SUM('2020年一般公共预算支出资金来源情况表'!C212:H212),"","分项不等于合计数")</f>
        <v/>
      </c>
    </row>
    <row r="213" ht="20.1" customHeight="1" spans="1:8">
      <c r="A213" s="265"/>
      <c r="B213" s="256"/>
      <c r="C213" s="256"/>
      <c r="D213" s="256"/>
      <c r="E213" s="256"/>
      <c r="F213" s="256"/>
      <c r="G213" s="256"/>
      <c r="H213" s="256"/>
    </row>
    <row r="214" ht="20.1" customHeight="1" spans="1:8">
      <c r="A214" s="265"/>
      <c r="B214" s="256"/>
      <c r="C214" s="256"/>
      <c r="D214" s="256"/>
      <c r="E214" s="256"/>
      <c r="F214" s="256"/>
      <c r="G214" s="256"/>
      <c r="H214" s="256"/>
    </row>
    <row r="215" ht="20.1" customHeight="1" spans="1:8">
      <c r="A215" s="265"/>
      <c r="B215" s="256"/>
      <c r="C215" s="256"/>
      <c r="D215" s="256"/>
      <c r="E215" s="256"/>
      <c r="F215" s="256"/>
      <c r="G215" s="256"/>
      <c r="H215" s="256"/>
    </row>
    <row r="216" ht="20.1" customHeight="1" spans="1:8">
      <c r="A216" s="265"/>
      <c r="B216" s="256"/>
      <c r="C216" s="256"/>
      <c r="D216" s="256"/>
      <c r="E216" s="256"/>
      <c r="F216" s="256"/>
      <c r="G216" s="256"/>
      <c r="H216" s="256"/>
    </row>
    <row r="217" ht="20.1" customHeight="1" spans="1:8">
      <c r="A217" s="266"/>
      <c r="B217" s="256"/>
      <c r="C217" s="256"/>
      <c r="D217" s="256"/>
      <c r="E217" s="256"/>
      <c r="F217" s="256"/>
      <c r="G217" s="256"/>
      <c r="H217" s="256"/>
    </row>
    <row r="218" ht="20.1" customHeight="1" spans="1:8">
      <c r="A218" s="266"/>
      <c r="B218" s="256"/>
      <c r="C218" s="256"/>
      <c r="D218" s="256"/>
      <c r="E218" s="256"/>
      <c r="F218" s="256"/>
      <c r="G218" s="256"/>
      <c r="H218" s="256"/>
    </row>
    <row r="219" ht="20.1" customHeight="1" spans="1:8">
      <c r="A219" s="266"/>
      <c r="B219" s="256"/>
      <c r="C219" s="256"/>
      <c r="D219" s="256"/>
      <c r="E219" s="256"/>
      <c r="F219" s="256"/>
      <c r="G219" s="256"/>
      <c r="H219" s="256"/>
    </row>
    <row r="220" ht="20.1" customHeight="1" spans="1:8">
      <c r="A220" s="266"/>
      <c r="B220" s="256"/>
      <c r="C220" s="256"/>
      <c r="D220" s="256"/>
      <c r="E220" s="256"/>
      <c r="F220" s="256"/>
      <c r="G220" s="256"/>
      <c r="H220" s="256"/>
    </row>
    <row r="221" ht="20.1" customHeight="1" spans="1:9">
      <c r="A221" s="267" t="s">
        <v>370</v>
      </c>
      <c r="B221" s="253">
        <f>SUM([1]表二!C1278)</f>
        <v>347992</v>
      </c>
      <c r="C221" s="254">
        <f t="shared" ref="C221:H221" si="23">SUM(C6,C34,C37,C40,C52,C63,C74,C81,C103,C117,C133,C140,C149,C157,C165,C169,C173,C183,C187,C191,C197,C206,C207,C209,C210)</f>
        <v>338332</v>
      </c>
      <c r="D221" s="254">
        <f t="shared" si="23"/>
        <v>2879</v>
      </c>
      <c r="E221" s="254">
        <f t="shared" si="23"/>
        <v>281</v>
      </c>
      <c r="F221" s="254">
        <f t="shared" si="23"/>
        <v>0</v>
      </c>
      <c r="G221" s="254">
        <f t="shared" si="23"/>
        <v>6500</v>
      </c>
      <c r="H221" s="254">
        <f t="shared" si="23"/>
        <v>0</v>
      </c>
      <c r="I221" s="262" t="str">
        <f>IF('2020年一般公共预算支出资金来源情况表'!B221=SUM('2020年一般公共预算支出资金来源情况表'!C221:H221),"","分项不等于合计数")</f>
        <v/>
      </c>
    </row>
    <row r="223" spans="4:7">
      <c r="D223" s="245" t="str">
        <f>IF(D221=[1]表三!C52,"","表三专项转移支付收入不等于表四专项转移支付收入安排")</f>
        <v/>
      </c>
      <c r="E223" s="245" t="str">
        <f>IF(E221=[1]表三!C76,"","表三上年结余收入不等于表四动用上年结余安排")</f>
        <v/>
      </c>
      <c r="F223" s="245" t="str">
        <f>IF(F221=[1]表三!C77,"","表三调入资金不等于表四调入资金安排数")</f>
        <v/>
      </c>
      <c r="G223" s="245" t="str">
        <f>IF(G221=[1]表三!C82,"","表三地方政府一般债务转贷收入不等于表四政府债务资金")</f>
        <v/>
      </c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472222208976746" right="0.472222208976746" top="0.472222208976746" bottom="0.354166656732559" header="0.118055552244186" footer="0.118055552244186"/>
  <pageSetup paperSize="9" scale="80" orientation="landscape" errors="blank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showGridLines="0" showZeros="0" workbookViewId="0">
      <pane xSplit="1" ySplit="4" topLeftCell="B5" activePane="bottomRight" state="frozen"/>
      <selection/>
      <selection pane="topRight"/>
      <selection pane="bottomLeft"/>
      <selection pane="bottomRight" activeCell="J16" sqref="J16"/>
    </sheetView>
  </sheetViews>
  <sheetFormatPr defaultColWidth="9" defaultRowHeight="14.25"/>
  <cols>
    <col min="1" max="1" width="35.5" style="223" customWidth="1"/>
    <col min="2" max="2" width="12.375" style="223" customWidth="1"/>
    <col min="3" max="7" width="7.375" style="223" customWidth="1"/>
    <col min="8" max="10" width="7.375" style="224" customWidth="1"/>
    <col min="11" max="20" width="7.375" style="223" customWidth="1"/>
    <col min="21" max="16384" width="9" style="223"/>
  </cols>
  <sheetData>
    <row r="1" spans="1:1">
      <c r="A1" s="225" t="s">
        <v>579</v>
      </c>
    </row>
    <row r="2" s="221" customFormat="1" ht="21" customHeight="1" spans="1:20">
      <c r="A2" s="226" t="s">
        <v>580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43"/>
      <c r="R2" s="243"/>
      <c r="S2" s="243"/>
      <c r="T2" s="243"/>
    </row>
    <row r="3" s="221" customFormat="1" ht="20.25" customHeight="1" spans="1:20">
      <c r="A3" s="227"/>
      <c r="H3" s="224"/>
      <c r="I3" s="224"/>
      <c r="J3" s="224"/>
      <c r="T3" s="244" t="s">
        <v>581</v>
      </c>
    </row>
    <row r="4" s="222" customFormat="1" ht="69.75" customHeight="1" spans="1:20">
      <c r="A4" s="228" t="s">
        <v>396</v>
      </c>
      <c r="B4" s="229" t="s">
        <v>582</v>
      </c>
      <c r="C4" s="230" t="s">
        <v>583</v>
      </c>
      <c r="D4" s="230" t="s">
        <v>584</v>
      </c>
      <c r="E4" s="230" t="s">
        <v>585</v>
      </c>
      <c r="F4" s="230" t="s">
        <v>586</v>
      </c>
      <c r="G4" s="230" t="s">
        <v>587</v>
      </c>
      <c r="H4" s="231" t="s">
        <v>588</v>
      </c>
      <c r="I4" s="231" t="s">
        <v>589</v>
      </c>
      <c r="J4" s="231" t="s">
        <v>590</v>
      </c>
      <c r="K4" s="230" t="s">
        <v>591</v>
      </c>
      <c r="L4" s="230" t="s">
        <v>592</v>
      </c>
      <c r="M4" s="230" t="s">
        <v>593</v>
      </c>
      <c r="N4" s="230" t="s">
        <v>594</v>
      </c>
      <c r="O4" s="230" t="s">
        <v>595</v>
      </c>
      <c r="P4" s="230" t="s">
        <v>596</v>
      </c>
      <c r="Q4" s="230" t="s">
        <v>597</v>
      </c>
      <c r="R4" s="230" t="s">
        <v>402</v>
      </c>
      <c r="S4" s="230" t="s">
        <v>598</v>
      </c>
      <c r="T4" s="230" t="s">
        <v>599</v>
      </c>
    </row>
    <row r="5" s="221" customFormat="1" ht="20.1" customHeight="1" spans="1:21">
      <c r="A5" s="232" t="s">
        <v>600</v>
      </c>
      <c r="B5" s="233">
        <f>SUM([1]表二!C5)</f>
        <v>72215</v>
      </c>
      <c r="C5" s="234">
        <v>8299</v>
      </c>
      <c r="D5" s="234">
        <v>6549</v>
      </c>
      <c r="E5" s="234"/>
      <c r="F5" s="234"/>
      <c r="G5" s="235">
        <f t="shared" ref="G5:G30" si="0">SUM(H5:J5)</f>
        <v>3641</v>
      </c>
      <c r="H5" s="236">
        <v>3234</v>
      </c>
      <c r="I5" s="236">
        <v>407</v>
      </c>
      <c r="J5" s="236"/>
      <c r="K5" s="234"/>
      <c r="L5" s="234"/>
      <c r="M5" s="234"/>
      <c r="N5" s="234">
        <v>96</v>
      </c>
      <c r="O5" s="234"/>
      <c r="P5" s="234"/>
      <c r="Q5" s="234"/>
      <c r="R5" s="234"/>
      <c r="S5" s="234"/>
      <c r="T5" s="234">
        <v>53630</v>
      </c>
      <c r="U5" s="245" t="str">
        <f t="shared" ref="U5:U31" si="1">IF(B5=SUM(C5:G5,K5:T5),"","分项不等于合计数")</f>
        <v/>
      </c>
    </row>
    <row r="6" s="221" customFormat="1" ht="20.1" customHeight="1" spans="1:21">
      <c r="A6" s="232" t="s">
        <v>136</v>
      </c>
      <c r="B6" s="237">
        <f>SUM([1]表二!C250)</f>
        <v>0</v>
      </c>
      <c r="C6" s="234"/>
      <c r="D6" s="234"/>
      <c r="E6" s="234"/>
      <c r="F6" s="234"/>
      <c r="G6" s="235">
        <f t="shared" si="0"/>
        <v>0</v>
      </c>
      <c r="H6" s="236"/>
      <c r="I6" s="236"/>
      <c r="J6" s="236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45" t="str">
        <f t="shared" si="1"/>
        <v/>
      </c>
    </row>
    <row r="7" s="221" customFormat="1" ht="20.1" customHeight="1" spans="1:21">
      <c r="A7" s="232" t="s">
        <v>138</v>
      </c>
      <c r="B7" s="237">
        <f>SUM([1]表二!C253)</f>
        <v>0</v>
      </c>
      <c r="C7" s="234"/>
      <c r="D7" s="234"/>
      <c r="E7" s="234"/>
      <c r="F7" s="234"/>
      <c r="G7" s="235">
        <f t="shared" si="0"/>
        <v>0</v>
      </c>
      <c r="H7" s="236"/>
      <c r="I7" s="236"/>
      <c r="J7" s="236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45" t="str">
        <f t="shared" si="1"/>
        <v/>
      </c>
    </row>
    <row r="8" s="221" customFormat="1" ht="20.1" customHeight="1" spans="1:21">
      <c r="A8" s="232" t="s">
        <v>78</v>
      </c>
      <c r="B8" s="237">
        <f>SUM([1]表二!C265)</f>
        <v>9562</v>
      </c>
      <c r="C8" s="234">
        <v>5190</v>
      </c>
      <c r="D8" s="234">
        <v>3775</v>
      </c>
      <c r="E8" s="234"/>
      <c r="F8" s="234"/>
      <c r="G8" s="235">
        <f t="shared" si="0"/>
        <v>546</v>
      </c>
      <c r="H8" s="236">
        <v>433</v>
      </c>
      <c r="I8" s="236">
        <v>113</v>
      </c>
      <c r="J8" s="236"/>
      <c r="K8" s="234"/>
      <c r="L8" s="234"/>
      <c r="M8" s="234"/>
      <c r="N8" s="234">
        <v>51</v>
      </c>
      <c r="O8" s="234"/>
      <c r="P8" s="234"/>
      <c r="Q8" s="234"/>
      <c r="R8" s="234"/>
      <c r="S8" s="234"/>
      <c r="T8" s="234"/>
      <c r="U8" s="245" t="str">
        <f t="shared" si="1"/>
        <v/>
      </c>
    </row>
    <row r="9" s="221" customFormat="1" ht="20.1" customHeight="1" spans="1:21">
      <c r="A9" s="232" t="s">
        <v>169</v>
      </c>
      <c r="B9" s="237">
        <f>SUM([1]表二!C356)</f>
        <v>69793</v>
      </c>
      <c r="C9" s="234">
        <v>315</v>
      </c>
      <c r="D9" s="234">
        <v>117</v>
      </c>
      <c r="E9" s="234"/>
      <c r="F9" s="234"/>
      <c r="G9" s="235">
        <f t="shared" si="0"/>
        <v>68711</v>
      </c>
      <c r="H9" s="236">
        <v>45024</v>
      </c>
      <c r="I9" s="236">
        <v>8032</v>
      </c>
      <c r="J9" s="236">
        <v>15655</v>
      </c>
      <c r="K9" s="234"/>
      <c r="L9" s="234"/>
      <c r="M9" s="234"/>
      <c r="N9" s="234">
        <v>650</v>
      </c>
      <c r="O9" s="234"/>
      <c r="P9" s="234"/>
      <c r="Q9" s="234"/>
      <c r="R9" s="234"/>
      <c r="S9" s="234"/>
      <c r="T9" s="234"/>
      <c r="U9" s="245" t="str">
        <f t="shared" si="1"/>
        <v/>
      </c>
    </row>
    <row r="10" s="221" customFormat="1" ht="20.1" customHeight="1" spans="1:21">
      <c r="A10" s="232" t="s">
        <v>194</v>
      </c>
      <c r="B10" s="237">
        <f>SUM([1]表二!C409)</f>
        <v>576</v>
      </c>
      <c r="C10" s="234">
        <v>201</v>
      </c>
      <c r="D10" s="234">
        <v>60</v>
      </c>
      <c r="E10" s="234"/>
      <c r="F10" s="234"/>
      <c r="G10" s="235">
        <f t="shared" si="0"/>
        <v>291</v>
      </c>
      <c r="H10" s="236">
        <v>278</v>
      </c>
      <c r="I10" s="236">
        <v>13</v>
      </c>
      <c r="J10" s="236"/>
      <c r="K10" s="234"/>
      <c r="L10" s="234"/>
      <c r="M10" s="234"/>
      <c r="N10" s="234">
        <v>24</v>
      </c>
      <c r="O10" s="234"/>
      <c r="P10" s="234"/>
      <c r="Q10" s="234"/>
      <c r="R10" s="234"/>
      <c r="S10" s="234"/>
      <c r="T10" s="234"/>
      <c r="U10" s="245" t="str">
        <f t="shared" si="1"/>
        <v/>
      </c>
    </row>
    <row r="11" s="221" customFormat="1" ht="20.1" customHeight="1" spans="1:21">
      <c r="A11" s="232" t="s">
        <v>92</v>
      </c>
      <c r="B11" s="237">
        <f>SUM([1]表二!C463)</f>
        <v>1743</v>
      </c>
      <c r="C11" s="234">
        <v>132</v>
      </c>
      <c r="D11" s="234">
        <v>17</v>
      </c>
      <c r="E11" s="234"/>
      <c r="F11" s="234"/>
      <c r="G11" s="235">
        <f t="shared" si="0"/>
        <v>1592</v>
      </c>
      <c r="H11" s="236">
        <v>1102</v>
      </c>
      <c r="I11" s="236">
        <v>260</v>
      </c>
      <c r="J11" s="236">
        <v>230</v>
      </c>
      <c r="K11" s="234"/>
      <c r="L11" s="234"/>
      <c r="M11" s="234"/>
      <c r="N11" s="234">
        <v>2</v>
      </c>
      <c r="O11" s="234"/>
      <c r="P11" s="234"/>
      <c r="Q11" s="234"/>
      <c r="R11" s="234"/>
      <c r="S11" s="234"/>
      <c r="T11" s="234"/>
      <c r="U11" s="245" t="str">
        <f t="shared" si="1"/>
        <v/>
      </c>
    </row>
    <row r="12" s="221" customFormat="1" ht="20.1" customHeight="1" spans="1:21">
      <c r="A12" s="232" t="s">
        <v>215</v>
      </c>
      <c r="B12" s="237">
        <f>SUM([1]表二!C520)</f>
        <v>67866</v>
      </c>
      <c r="C12" s="234">
        <v>3883</v>
      </c>
      <c r="D12" s="234">
        <v>213</v>
      </c>
      <c r="E12" s="234"/>
      <c r="F12" s="234"/>
      <c r="G12" s="235">
        <f t="shared" si="0"/>
        <v>21271</v>
      </c>
      <c r="H12" s="236">
        <v>10082</v>
      </c>
      <c r="I12" s="236">
        <v>4662</v>
      </c>
      <c r="J12" s="236">
        <v>6527</v>
      </c>
      <c r="K12" s="234"/>
      <c r="L12" s="234"/>
      <c r="M12" s="234"/>
      <c r="N12" s="234">
        <v>6666</v>
      </c>
      <c r="O12" s="234">
        <v>35833</v>
      </c>
      <c r="P12" s="234"/>
      <c r="Q12" s="234"/>
      <c r="R12" s="234"/>
      <c r="S12" s="234"/>
      <c r="T12" s="234"/>
      <c r="U12" s="245" t="str">
        <f t="shared" si="1"/>
        <v/>
      </c>
    </row>
    <row r="13" s="221" customFormat="1" ht="20.1" customHeight="1" spans="1:21">
      <c r="A13" s="232" t="s">
        <v>127</v>
      </c>
      <c r="B13" s="237">
        <f>SUM([1]表二!C640)</f>
        <v>52652</v>
      </c>
      <c r="C13" s="234">
        <v>985</v>
      </c>
      <c r="D13" s="234">
        <v>309</v>
      </c>
      <c r="E13" s="234"/>
      <c r="F13" s="234"/>
      <c r="G13" s="235">
        <f t="shared" si="0"/>
        <v>10294</v>
      </c>
      <c r="H13" s="236">
        <v>6622</v>
      </c>
      <c r="I13" s="236">
        <v>3517</v>
      </c>
      <c r="J13" s="236">
        <v>155</v>
      </c>
      <c r="K13" s="234"/>
      <c r="L13" s="234"/>
      <c r="M13" s="234"/>
      <c r="N13" s="234">
        <v>4907</v>
      </c>
      <c r="O13" s="234">
        <v>36157</v>
      </c>
      <c r="P13" s="234"/>
      <c r="Q13" s="234"/>
      <c r="R13" s="234"/>
      <c r="S13" s="234"/>
      <c r="T13" s="234"/>
      <c r="U13" s="245" t="str">
        <f t="shared" si="1"/>
        <v/>
      </c>
    </row>
    <row r="14" s="221" customFormat="1" ht="20.1" customHeight="1" spans="1:21">
      <c r="A14" s="232" t="s">
        <v>143</v>
      </c>
      <c r="B14" s="237">
        <f>SUM([1]表二!C712)</f>
        <v>7454</v>
      </c>
      <c r="C14" s="234">
        <v>85</v>
      </c>
      <c r="D14" s="234">
        <v>96</v>
      </c>
      <c r="E14" s="234"/>
      <c r="F14" s="234"/>
      <c r="G14" s="235">
        <f t="shared" si="0"/>
        <v>7271</v>
      </c>
      <c r="H14" s="236">
        <v>97</v>
      </c>
      <c r="I14" s="236">
        <v>7174</v>
      </c>
      <c r="J14" s="236"/>
      <c r="K14" s="234"/>
      <c r="L14" s="234"/>
      <c r="M14" s="234"/>
      <c r="N14" s="234">
        <v>2</v>
      </c>
      <c r="O14" s="234"/>
      <c r="P14" s="234"/>
      <c r="Q14" s="234"/>
      <c r="R14" s="234"/>
      <c r="S14" s="234"/>
      <c r="T14" s="234"/>
      <c r="U14" s="245" t="str">
        <f t="shared" si="1"/>
        <v/>
      </c>
    </row>
    <row r="15" s="221" customFormat="1" ht="20.1" customHeight="1" spans="1:21">
      <c r="A15" s="232" t="s">
        <v>290</v>
      </c>
      <c r="B15" s="237">
        <f>SUM([1]表二!C785)</f>
        <v>5003</v>
      </c>
      <c r="C15" s="234">
        <v>92</v>
      </c>
      <c r="D15" s="234">
        <v>27</v>
      </c>
      <c r="E15" s="234"/>
      <c r="F15" s="234"/>
      <c r="G15" s="235">
        <f t="shared" si="0"/>
        <v>4880</v>
      </c>
      <c r="H15" s="236">
        <v>4413</v>
      </c>
      <c r="I15" s="236">
        <v>467</v>
      </c>
      <c r="J15" s="236"/>
      <c r="K15" s="234"/>
      <c r="L15" s="234"/>
      <c r="M15" s="234"/>
      <c r="N15" s="234">
        <v>4</v>
      </c>
      <c r="O15" s="234"/>
      <c r="P15" s="234"/>
      <c r="Q15" s="234"/>
      <c r="R15" s="234"/>
      <c r="S15" s="234"/>
      <c r="T15" s="234"/>
      <c r="U15" s="245" t="str">
        <f t="shared" si="1"/>
        <v/>
      </c>
    </row>
    <row r="16" s="221" customFormat="1" ht="20.1" customHeight="1" spans="1:21">
      <c r="A16" s="232" t="s">
        <v>150</v>
      </c>
      <c r="B16" s="237">
        <f>SUM([1]表二!C804)</f>
        <v>36140</v>
      </c>
      <c r="C16" s="234">
        <v>499</v>
      </c>
      <c r="D16" s="234">
        <v>670</v>
      </c>
      <c r="E16" s="234">
        <f>19418+280</f>
        <v>19698</v>
      </c>
      <c r="F16" s="234"/>
      <c r="G16" s="235">
        <f t="shared" si="0"/>
        <v>8326</v>
      </c>
      <c r="H16" s="236">
        <v>3717</v>
      </c>
      <c r="I16" s="236">
        <v>4044</v>
      </c>
      <c r="J16" s="236">
        <v>565</v>
      </c>
      <c r="K16" s="234"/>
      <c r="L16" s="234"/>
      <c r="M16" s="234"/>
      <c r="N16" s="234">
        <v>6947</v>
      </c>
      <c r="O16" s="234"/>
      <c r="P16" s="234"/>
      <c r="Q16" s="234"/>
      <c r="R16" s="234"/>
      <c r="S16" s="234"/>
      <c r="T16" s="234"/>
      <c r="U16" s="245" t="str">
        <f t="shared" si="1"/>
        <v/>
      </c>
    </row>
    <row r="17" s="221" customFormat="1" ht="20.1" customHeight="1" spans="1:21">
      <c r="A17" s="232" t="s">
        <v>325</v>
      </c>
      <c r="B17" s="237">
        <f>SUM([1]表二!C915)</f>
        <v>2511</v>
      </c>
      <c r="C17" s="234">
        <v>132</v>
      </c>
      <c r="D17" s="234">
        <v>21</v>
      </c>
      <c r="E17" s="234"/>
      <c r="F17" s="234"/>
      <c r="G17" s="235">
        <f t="shared" si="0"/>
        <v>2351</v>
      </c>
      <c r="H17" s="236">
        <v>903</v>
      </c>
      <c r="I17" s="236">
        <v>1448</v>
      </c>
      <c r="J17" s="236"/>
      <c r="K17" s="234"/>
      <c r="L17" s="234"/>
      <c r="M17" s="234"/>
      <c r="N17" s="234">
        <v>7</v>
      </c>
      <c r="O17" s="234"/>
      <c r="P17" s="234"/>
      <c r="Q17" s="234"/>
      <c r="R17" s="234"/>
      <c r="S17" s="234"/>
      <c r="T17" s="234"/>
      <c r="U17" s="245" t="str">
        <f t="shared" si="1"/>
        <v/>
      </c>
    </row>
    <row r="18" s="221" customFormat="1" ht="20.1" customHeight="1" spans="1:21">
      <c r="A18" s="238" t="s">
        <v>601</v>
      </c>
      <c r="B18" s="237">
        <f>SUM([1]表二!C979)</f>
        <v>0</v>
      </c>
      <c r="C18" s="234"/>
      <c r="D18" s="234"/>
      <c r="E18" s="234"/>
      <c r="F18" s="234"/>
      <c r="G18" s="235">
        <f t="shared" si="0"/>
        <v>0</v>
      </c>
      <c r="H18" s="236"/>
      <c r="I18" s="236"/>
      <c r="J18" s="236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45" t="str">
        <f t="shared" si="1"/>
        <v/>
      </c>
    </row>
    <row r="19" s="221" customFormat="1" ht="20.1" customHeight="1" spans="1:21">
      <c r="A19" s="238" t="s">
        <v>337</v>
      </c>
      <c r="B19" s="237">
        <f>SUM([1]表二!C1045)</f>
        <v>605</v>
      </c>
      <c r="C19" s="234">
        <v>89</v>
      </c>
      <c r="D19" s="234">
        <v>501</v>
      </c>
      <c r="E19" s="234"/>
      <c r="F19" s="234"/>
      <c r="G19" s="235">
        <f t="shared" si="0"/>
        <v>15</v>
      </c>
      <c r="H19" s="236">
        <v>15</v>
      </c>
      <c r="I19" s="236"/>
      <c r="J19" s="236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45" t="str">
        <f t="shared" si="1"/>
        <v/>
      </c>
    </row>
    <row r="20" s="221" customFormat="1" ht="20.1" customHeight="1" spans="1:21">
      <c r="A20" s="239" t="s">
        <v>341</v>
      </c>
      <c r="B20" s="237">
        <f>SUM([1]表二!C1065)</f>
        <v>0</v>
      </c>
      <c r="C20" s="234"/>
      <c r="D20" s="234"/>
      <c r="E20" s="234"/>
      <c r="F20" s="234"/>
      <c r="G20" s="235">
        <f t="shared" si="0"/>
        <v>0</v>
      </c>
      <c r="H20" s="236"/>
      <c r="I20" s="236"/>
      <c r="J20" s="236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45" t="str">
        <f t="shared" si="1"/>
        <v/>
      </c>
    </row>
    <row r="21" s="221" customFormat="1" ht="20.1" customHeight="1" spans="1:21">
      <c r="A21" s="238" t="s">
        <v>342</v>
      </c>
      <c r="B21" s="237">
        <f>SUM([1]表二!C1080)</f>
        <v>0</v>
      </c>
      <c r="C21" s="234"/>
      <c r="D21" s="234"/>
      <c r="E21" s="234"/>
      <c r="F21" s="234"/>
      <c r="G21" s="235">
        <f t="shared" si="0"/>
        <v>0</v>
      </c>
      <c r="H21" s="236"/>
      <c r="I21" s="236"/>
      <c r="J21" s="236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45" t="str">
        <f t="shared" si="1"/>
        <v/>
      </c>
    </row>
    <row r="22" s="221" customFormat="1" ht="20.1" customHeight="1" spans="1:21">
      <c r="A22" s="238" t="s">
        <v>343</v>
      </c>
      <c r="B22" s="237">
        <f>SUM([1]表二!C1090)</f>
        <v>863</v>
      </c>
      <c r="C22" s="234">
        <v>87</v>
      </c>
      <c r="D22" s="234">
        <v>15</v>
      </c>
      <c r="E22" s="234"/>
      <c r="F22" s="234"/>
      <c r="G22" s="235">
        <f t="shared" si="0"/>
        <v>758</v>
      </c>
      <c r="H22" s="236">
        <v>648</v>
      </c>
      <c r="I22" s="236">
        <v>110</v>
      </c>
      <c r="J22" s="236"/>
      <c r="K22" s="234"/>
      <c r="L22" s="234"/>
      <c r="M22" s="234"/>
      <c r="N22" s="234">
        <v>3</v>
      </c>
      <c r="O22" s="234"/>
      <c r="P22" s="234"/>
      <c r="Q22" s="234"/>
      <c r="R22" s="234"/>
      <c r="S22" s="234"/>
      <c r="T22" s="234"/>
      <c r="U22" s="245" t="str">
        <f t="shared" si="1"/>
        <v/>
      </c>
    </row>
    <row r="23" s="221" customFormat="1" ht="20.1" customHeight="1" spans="1:21">
      <c r="A23" s="238" t="s">
        <v>348</v>
      </c>
      <c r="B23" s="237">
        <f>SUM([1]表二!C1134)</f>
        <v>10434</v>
      </c>
      <c r="C23" s="234">
        <v>1354</v>
      </c>
      <c r="D23" s="234">
        <v>92</v>
      </c>
      <c r="E23" s="234">
        <v>2193</v>
      </c>
      <c r="F23" s="234"/>
      <c r="G23" s="235">
        <f t="shared" si="0"/>
        <v>6785</v>
      </c>
      <c r="H23" s="236">
        <v>6785</v>
      </c>
      <c r="I23" s="236"/>
      <c r="J23" s="236"/>
      <c r="K23" s="234"/>
      <c r="L23" s="234"/>
      <c r="M23" s="234"/>
      <c r="N23" s="234">
        <v>10</v>
      </c>
      <c r="O23" s="234"/>
      <c r="P23" s="234"/>
      <c r="Q23" s="234"/>
      <c r="R23" s="234"/>
      <c r="S23" s="234"/>
      <c r="T23" s="234"/>
      <c r="U23" s="245" t="str">
        <f t="shared" si="1"/>
        <v/>
      </c>
    </row>
    <row r="24" s="221" customFormat="1" ht="20.1" customHeight="1" spans="1:21">
      <c r="A24" s="238" t="s">
        <v>358</v>
      </c>
      <c r="B24" s="237">
        <f>SUM([1]表二!C1154)</f>
        <v>0</v>
      </c>
      <c r="C24" s="234"/>
      <c r="D24" s="234"/>
      <c r="E24" s="234"/>
      <c r="F24" s="234"/>
      <c r="G24" s="235">
        <f t="shared" si="0"/>
        <v>0</v>
      </c>
      <c r="H24" s="236"/>
      <c r="I24" s="236"/>
      <c r="J24" s="236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45" t="str">
        <f t="shared" si="1"/>
        <v/>
      </c>
    </row>
    <row r="25" s="221" customFormat="1" ht="20.1" customHeight="1" spans="1:21">
      <c r="A25" s="238" t="s">
        <v>172</v>
      </c>
      <c r="B25" s="237">
        <f>SUM([1]表二!C1207)</f>
        <v>168</v>
      </c>
      <c r="C25" s="234">
        <v>119</v>
      </c>
      <c r="D25" s="234">
        <v>23</v>
      </c>
      <c r="E25" s="234"/>
      <c r="F25" s="234"/>
      <c r="G25" s="235">
        <f t="shared" si="0"/>
        <v>26</v>
      </c>
      <c r="H25" s="236">
        <v>21</v>
      </c>
      <c r="I25" s="236">
        <v>5</v>
      </c>
      <c r="J25" s="236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45" t="str">
        <f t="shared" si="1"/>
        <v/>
      </c>
    </row>
    <row r="26" s="221" customFormat="1" ht="20.1" customHeight="1" spans="1:21">
      <c r="A26" s="239" t="s">
        <v>602</v>
      </c>
      <c r="B26" s="237">
        <f>SUM([1]表二!C1264)</f>
        <v>5033</v>
      </c>
      <c r="C26" s="234"/>
      <c r="D26" s="234"/>
      <c r="E26" s="234"/>
      <c r="F26" s="234"/>
      <c r="G26" s="235">
        <f t="shared" si="0"/>
        <v>0</v>
      </c>
      <c r="H26" s="236"/>
      <c r="I26" s="236"/>
      <c r="J26" s="236"/>
      <c r="K26" s="234"/>
      <c r="L26" s="234"/>
      <c r="M26" s="234"/>
      <c r="N26" s="234"/>
      <c r="O26" s="234"/>
      <c r="P26" s="234"/>
      <c r="Q26" s="234"/>
      <c r="R26" s="234"/>
      <c r="S26" s="234">
        <v>5033</v>
      </c>
      <c r="T26" s="234"/>
      <c r="U26" s="245" t="str">
        <f t="shared" si="1"/>
        <v/>
      </c>
    </row>
    <row r="27" s="221" customFormat="1" ht="20.1" customHeight="1" spans="1:21">
      <c r="A27" s="238" t="s">
        <v>603</v>
      </c>
      <c r="B27" s="237">
        <f>SUM([1]表二!C1265)</f>
        <v>2942</v>
      </c>
      <c r="C27" s="234"/>
      <c r="D27" s="234"/>
      <c r="E27" s="234"/>
      <c r="F27" s="234"/>
      <c r="G27" s="235">
        <f t="shared" si="0"/>
        <v>0</v>
      </c>
      <c r="H27" s="236"/>
      <c r="I27" s="236"/>
      <c r="J27" s="236"/>
      <c r="K27" s="234"/>
      <c r="L27" s="234"/>
      <c r="M27" s="234"/>
      <c r="N27" s="234"/>
      <c r="O27" s="234"/>
      <c r="P27" s="234">
        <v>2942</v>
      </c>
      <c r="Q27" s="234"/>
      <c r="R27" s="234"/>
      <c r="S27" s="234"/>
      <c r="T27" s="234"/>
      <c r="U27" s="245" t="str">
        <f t="shared" si="1"/>
        <v/>
      </c>
    </row>
    <row r="28" s="221" customFormat="1" ht="20.1" customHeight="1" spans="1:21">
      <c r="A28" s="238" t="s">
        <v>604</v>
      </c>
      <c r="B28" s="237">
        <f>SUM([1]表二!C1271)</f>
        <v>0</v>
      </c>
      <c r="C28" s="234"/>
      <c r="D28" s="234"/>
      <c r="E28" s="234"/>
      <c r="F28" s="234"/>
      <c r="G28" s="235">
        <f t="shared" si="0"/>
        <v>0</v>
      </c>
      <c r="H28" s="236"/>
      <c r="I28" s="236"/>
      <c r="J28" s="236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45" t="str">
        <f t="shared" si="1"/>
        <v/>
      </c>
    </row>
    <row r="29" s="221" customFormat="1" ht="20.1" customHeight="1" spans="1:21">
      <c r="A29" s="232" t="s">
        <v>605</v>
      </c>
      <c r="B29" s="237">
        <f>SUM([1]表二!C1273)</f>
        <v>2432</v>
      </c>
      <c r="C29" s="234"/>
      <c r="D29" s="234">
        <v>310</v>
      </c>
      <c r="E29" s="234"/>
      <c r="F29" s="234"/>
      <c r="G29" s="235">
        <f t="shared" si="0"/>
        <v>522</v>
      </c>
      <c r="H29" s="236">
        <v>46</v>
      </c>
      <c r="I29" s="236">
        <v>476</v>
      </c>
      <c r="J29" s="236"/>
      <c r="K29" s="234"/>
      <c r="L29" s="234"/>
      <c r="M29" s="234"/>
      <c r="N29" s="234"/>
      <c r="O29" s="234"/>
      <c r="P29" s="234"/>
      <c r="Q29" s="234"/>
      <c r="R29" s="234"/>
      <c r="S29" s="234">
        <v>600</v>
      </c>
      <c r="T29" s="234">
        <v>1000</v>
      </c>
      <c r="U29" s="245" t="str">
        <f t="shared" si="1"/>
        <v/>
      </c>
    </row>
    <row r="30" s="221" customFormat="1" ht="20.1" customHeight="1" spans="1:21">
      <c r="A30" s="232" t="s">
        <v>402</v>
      </c>
      <c r="B30" s="233">
        <f>SUM([1]表三!F7)</f>
        <v>16954</v>
      </c>
      <c r="C30" s="234"/>
      <c r="D30" s="234"/>
      <c r="E30" s="234"/>
      <c r="F30" s="234"/>
      <c r="G30" s="235">
        <f t="shared" si="0"/>
        <v>0</v>
      </c>
      <c r="H30" s="236"/>
      <c r="I30" s="236"/>
      <c r="J30" s="236"/>
      <c r="K30" s="234"/>
      <c r="L30" s="234"/>
      <c r="M30" s="234"/>
      <c r="N30" s="234"/>
      <c r="O30" s="234"/>
      <c r="P30" s="234"/>
      <c r="Q30" s="234"/>
      <c r="R30" s="234">
        <v>16954</v>
      </c>
      <c r="S30" s="234"/>
      <c r="T30" s="234"/>
      <c r="U30" s="245" t="str">
        <f t="shared" si="1"/>
        <v/>
      </c>
    </row>
    <row r="31" s="221" customFormat="1" ht="20.1" customHeight="1" spans="1:21">
      <c r="A31" s="240" t="s">
        <v>488</v>
      </c>
      <c r="B31" s="233">
        <f>SUM([1]表三!F90)</f>
        <v>364946</v>
      </c>
      <c r="C31" s="237">
        <f t="shared" ref="C31:T31" si="2">SUM(C5:C30)</f>
        <v>21462</v>
      </c>
      <c r="D31" s="237">
        <f t="shared" si="2"/>
        <v>12795</v>
      </c>
      <c r="E31" s="237">
        <f t="shared" si="2"/>
        <v>21891</v>
      </c>
      <c r="F31" s="237">
        <f t="shared" si="2"/>
        <v>0</v>
      </c>
      <c r="G31" s="237">
        <f t="shared" si="2"/>
        <v>137280</v>
      </c>
      <c r="H31" s="237">
        <f t="shared" si="2"/>
        <v>83420</v>
      </c>
      <c r="I31" s="237">
        <f t="shared" si="2"/>
        <v>30728</v>
      </c>
      <c r="J31" s="237">
        <f t="shared" si="2"/>
        <v>23132</v>
      </c>
      <c r="K31" s="237">
        <f t="shared" si="2"/>
        <v>0</v>
      </c>
      <c r="L31" s="237">
        <f t="shared" si="2"/>
        <v>0</v>
      </c>
      <c r="M31" s="237">
        <f t="shared" si="2"/>
        <v>0</v>
      </c>
      <c r="N31" s="237">
        <f t="shared" si="2"/>
        <v>19369</v>
      </c>
      <c r="O31" s="237">
        <f t="shared" si="2"/>
        <v>71990</v>
      </c>
      <c r="P31" s="237">
        <f t="shared" si="2"/>
        <v>2942</v>
      </c>
      <c r="Q31" s="237">
        <f t="shared" si="2"/>
        <v>0</v>
      </c>
      <c r="R31" s="237">
        <f t="shared" si="2"/>
        <v>16954</v>
      </c>
      <c r="S31" s="237">
        <f t="shared" si="2"/>
        <v>5633</v>
      </c>
      <c r="T31" s="237">
        <f t="shared" si="2"/>
        <v>54630</v>
      </c>
      <c r="U31" s="245" t="str">
        <f t="shared" si="1"/>
        <v/>
      </c>
    </row>
    <row r="32" s="221" customFormat="1" spans="8:10">
      <c r="H32" s="224"/>
      <c r="I32" s="224"/>
      <c r="J32" s="224"/>
    </row>
    <row r="33" s="221" customFormat="1" spans="1:20">
      <c r="A33" s="241" t="s">
        <v>606</v>
      </c>
      <c r="C33" s="242" t="str">
        <f t="shared" ref="C33:R33" si="3">IF(C26=0,"","经济分类放置的位置不正确")</f>
        <v/>
      </c>
      <c r="D33" s="242" t="str">
        <f t="shared" si="3"/>
        <v/>
      </c>
      <c r="E33" s="242" t="str">
        <f t="shared" si="3"/>
        <v/>
      </c>
      <c r="F33" s="242" t="str">
        <f t="shared" si="3"/>
        <v/>
      </c>
      <c r="G33" s="242" t="str">
        <f t="shared" si="3"/>
        <v/>
      </c>
      <c r="H33" s="242" t="str">
        <f t="shared" si="3"/>
        <v/>
      </c>
      <c r="I33" s="242" t="str">
        <f t="shared" si="3"/>
        <v/>
      </c>
      <c r="J33" s="242" t="str">
        <f t="shared" si="3"/>
        <v/>
      </c>
      <c r="K33" s="242" t="str">
        <f t="shared" si="3"/>
        <v/>
      </c>
      <c r="L33" s="242" t="str">
        <f t="shared" si="3"/>
        <v/>
      </c>
      <c r="M33" s="242" t="str">
        <f t="shared" si="3"/>
        <v/>
      </c>
      <c r="N33" s="242" t="str">
        <f t="shared" si="3"/>
        <v/>
      </c>
      <c r="O33" s="242" t="str">
        <f t="shared" si="3"/>
        <v/>
      </c>
      <c r="P33" s="242" t="str">
        <f t="shared" si="3"/>
        <v/>
      </c>
      <c r="Q33" s="242" t="str">
        <f t="shared" si="3"/>
        <v/>
      </c>
      <c r="R33" s="242" t="str">
        <f t="shared" si="3"/>
        <v/>
      </c>
      <c r="T33" s="242" t="str">
        <f>IF(T26=0,"","经济分类放置的位置不正确")</f>
        <v/>
      </c>
    </row>
    <row r="34" s="221" customFormat="1" spans="1:20">
      <c r="A34" s="241" t="s">
        <v>607</v>
      </c>
      <c r="C34" s="242" t="str">
        <f t="shared" ref="C34:O34" si="4">IF(C27=0,"","经济分类放置的位置不正确")</f>
        <v/>
      </c>
      <c r="D34" s="242" t="str">
        <f t="shared" si="4"/>
        <v/>
      </c>
      <c r="E34" s="242" t="str">
        <f t="shared" si="4"/>
        <v/>
      </c>
      <c r="F34" s="242" t="str">
        <f t="shared" si="4"/>
        <v/>
      </c>
      <c r="G34" s="242" t="str">
        <f t="shared" si="4"/>
        <v/>
      </c>
      <c r="H34" s="242" t="str">
        <f t="shared" si="4"/>
        <v/>
      </c>
      <c r="I34" s="242" t="str">
        <f t="shared" si="4"/>
        <v/>
      </c>
      <c r="J34" s="242" t="str">
        <f t="shared" si="4"/>
        <v/>
      </c>
      <c r="K34" s="242" t="str">
        <f t="shared" si="4"/>
        <v/>
      </c>
      <c r="L34" s="242" t="str">
        <f t="shared" si="4"/>
        <v/>
      </c>
      <c r="M34" s="242" t="str">
        <f t="shared" si="4"/>
        <v/>
      </c>
      <c r="N34" s="242" t="str">
        <f t="shared" si="4"/>
        <v/>
      </c>
      <c r="O34" s="242" t="str">
        <f t="shared" si="4"/>
        <v/>
      </c>
      <c r="P34" s="241"/>
      <c r="Q34" s="242" t="str">
        <f t="shared" ref="Q34:T34" si="5">IF(Q27=0,"","经济分类放置的位置不正确")</f>
        <v/>
      </c>
      <c r="R34" s="242" t="str">
        <f t="shared" si="5"/>
        <v/>
      </c>
      <c r="S34" s="242" t="str">
        <f t="shared" si="5"/>
        <v/>
      </c>
      <c r="T34" s="242" t="str">
        <f t="shared" si="5"/>
        <v/>
      </c>
    </row>
    <row r="35" s="221" customFormat="1" spans="1:20">
      <c r="A35" s="241" t="s">
        <v>608</v>
      </c>
      <c r="C35" s="242" t="str">
        <f t="shared" ref="C35:O35" si="6">IF(C28=0,"","经济分类放置的位置不正确")</f>
        <v/>
      </c>
      <c r="D35" s="242" t="str">
        <f t="shared" si="6"/>
        <v/>
      </c>
      <c r="E35" s="242" t="str">
        <f t="shared" si="6"/>
        <v/>
      </c>
      <c r="F35" s="242" t="str">
        <f t="shared" si="6"/>
        <v/>
      </c>
      <c r="G35" s="242" t="str">
        <f t="shared" si="6"/>
        <v/>
      </c>
      <c r="H35" s="242" t="str">
        <f t="shared" si="6"/>
        <v/>
      </c>
      <c r="I35" s="242" t="str">
        <f t="shared" si="6"/>
        <v/>
      </c>
      <c r="J35" s="242" t="str">
        <f t="shared" si="6"/>
        <v/>
      </c>
      <c r="K35" s="242" t="str">
        <f t="shared" si="6"/>
        <v/>
      </c>
      <c r="L35" s="242" t="str">
        <f t="shared" si="6"/>
        <v/>
      </c>
      <c r="M35" s="242" t="str">
        <f t="shared" si="6"/>
        <v/>
      </c>
      <c r="N35" s="242" t="str">
        <f t="shared" si="6"/>
        <v/>
      </c>
      <c r="O35" s="242" t="str">
        <f t="shared" si="6"/>
        <v/>
      </c>
      <c r="P35" s="241"/>
      <c r="Q35" s="242" t="str">
        <f t="shared" ref="Q35:T35" si="7">IF(Q28=0,"","经济分类放置的位置不正确")</f>
        <v/>
      </c>
      <c r="R35" s="242" t="str">
        <f t="shared" si="7"/>
        <v/>
      </c>
      <c r="S35" s="242" t="str">
        <f t="shared" si="7"/>
        <v/>
      </c>
      <c r="T35" s="242" t="str">
        <f t="shared" si="7"/>
        <v/>
      </c>
    </row>
    <row r="36" s="221" customFormat="1" spans="1:20">
      <c r="A36" s="241" t="s">
        <v>609</v>
      </c>
      <c r="C36" s="242" t="str">
        <f t="shared" ref="C36:Q36" si="8">IF(C30=0,"","经济分类放置的位置不正确")</f>
        <v/>
      </c>
      <c r="D36" s="242" t="str">
        <f t="shared" si="8"/>
        <v/>
      </c>
      <c r="E36" s="242" t="str">
        <f t="shared" si="8"/>
        <v/>
      </c>
      <c r="F36" s="242" t="str">
        <f t="shared" si="8"/>
        <v/>
      </c>
      <c r="G36" s="242" t="str">
        <f t="shared" si="8"/>
        <v/>
      </c>
      <c r="H36" s="242" t="str">
        <f t="shared" si="8"/>
        <v/>
      </c>
      <c r="I36" s="242" t="str">
        <f t="shared" si="8"/>
        <v/>
      </c>
      <c r="J36" s="242" t="str">
        <f t="shared" si="8"/>
        <v/>
      </c>
      <c r="K36" s="242" t="str">
        <f t="shared" si="8"/>
        <v/>
      </c>
      <c r="L36" s="242" t="str">
        <f t="shared" si="8"/>
        <v/>
      </c>
      <c r="M36" s="242" t="str">
        <f t="shared" si="8"/>
        <v/>
      </c>
      <c r="N36" s="242" t="str">
        <f t="shared" si="8"/>
        <v/>
      </c>
      <c r="O36" s="242" t="str">
        <f t="shared" si="8"/>
        <v/>
      </c>
      <c r="P36" s="242" t="str">
        <f t="shared" si="8"/>
        <v/>
      </c>
      <c r="Q36" s="242" t="str">
        <f t="shared" si="8"/>
        <v/>
      </c>
      <c r="R36" s="241"/>
      <c r="S36" s="242" t="str">
        <f>IF(S30=0,"","经济分类放置的位置不正确")</f>
        <v/>
      </c>
      <c r="T36" s="242" t="str">
        <f>IF(T30=0,"","经济分类放置的位置不正确")</f>
        <v/>
      </c>
    </row>
    <row r="37" s="221" customFormat="1" spans="8:10">
      <c r="H37" s="224"/>
      <c r="I37" s="224"/>
      <c r="J37" s="224"/>
    </row>
    <row r="38" s="221" customFormat="1" spans="8:10">
      <c r="H38" s="224"/>
      <c r="I38" s="224"/>
      <c r="J38" s="224"/>
    </row>
    <row r="39" s="221" customFormat="1" spans="8:10">
      <c r="H39" s="224"/>
      <c r="I39" s="224"/>
      <c r="J39" s="224"/>
    </row>
    <row r="40" s="221" customFormat="1" spans="8:10">
      <c r="H40" s="224"/>
      <c r="I40" s="224"/>
      <c r="J40" s="224"/>
    </row>
    <row r="41" s="221" customFormat="1" spans="8:10">
      <c r="H41" s="224"/>
      <c r="I41" s="224"/>
      <c r="J41" s="224"/>
    </row>
  </sheetData>
  <sheetProtection formatCells="0" formatColumns="0" formatRows="0" insertRows="0" insertColumns="0" insertHyperlinks="0" deleteColumns="0" deleteRows="0" sort="0" autoFilter="0" pivotTables="0"/>
  <mergeCells count="1">
    <mergeCell ref="A2:T2"/>
  </mergeCells>
  <printOptions horizontalCentered="1"/>
  <pageMargins left="0.472222208976746" right="0.472222208976746" top="0.27569442987442" bottom="0.157638892531395" header="0.118055552244186" footer="0.118055552244186"/>
  <pageSetup paperSize="9" scale="80" orientation="landscape" errors="blank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tabSelected="1" workbookViewId="0">
      <selection activeCell="D12" sqref="D12"/>
    </sheetView>
  </sheetViews>
  <sheetFormatPr defaultColWidth="9" defaultRowHeight="14.25" outlineLevelCol="6"/>
  <cols>
    <col min="1" max="1" width="13.1" style="204" customWidth="1"/>
    <col min="2" max="2" width="12.2" style="204" customWidth="1"/>
    <col min="3" max="7" width="16.5" style="204" customWidth="1"/>
    <col min="8" max="16384" width="9" style="204"/>
  </cols>
  <sheetData>
    <row r="1" ht="15.6" customHeight="1" spans="1:7">
      <c r="A1" s="205"/>
      <c r="B1" s="205"/>
      <c r="C1" s="206"/>
      <c r="D1" s="206"/>
      <c r="E1" s="206"/>
      <c r="F1" s="206"/>
      <c r="G1" s="206"/>
    </row>
    <row r="2" ht="25.8" customHeight="1" spans="1:7">
      <c r="A2" s="207" t="s">
        <v>610</v>
      </c>
      <c r="B2" s="207"/>
      <c r="C2" s="207"/>
      <c r="D2" s="207"/>
      <c r="E2" s="207"/>
      <c r="F2" s="207"/>
      <c r="G2" s="207"/>
    </row>
    <row r="3" ht="15.6" customHeight="1" spans="1:5">
      <c r="A3" s="208" t="s">
        <v>611</v>
      </c>
      <c r="B3" s="209"/>
      <c r="C3" s="209"/>
      <c r="D3" s="209"/>
      <c r="E3" s="209"/>
    </row>
    <row r="4" ht="15.6" customHeight="1" spans="1:7">
      <c r="A4" s="210" t="s">
        <v>612</v>
      </c>
      <c r="B4" s="210"/>
      <c r="C4" s="211" t="s">
        <v>613</v>
      </c>
      <c r="D4" s="212" t="s">
        <v>614</v>
      </c>
      <c r="E4" s="212"/>
      <c r="F4" s="212"/>
      <c r="G4" s="212"/>
    </row>
    <row r="5" ht="48" customHeight="1" spans="1:7">
      <c r="A5" s="213" t="s">
        <v>615</v>
      </c>
      <c r="B5" s="213" t="s">
        <v>616</v>
      </c>
      <c r="C5" s="211"/>
      <c r="D5" s="212" t="s">
        <v>617</v>
      </c>
      <c r="E5" s="212" t="s">
        <v>618</v>
      </c>
      <c r="F5" s="212" t="s">
        <v>619</v>
      </c>
      <c r="G5" s="212" t="s">
        <v>620</v>
      </c>
    </row>
    <row r="6" ht="15.6" customHeight="1" spans="1:7">
      <c r="A6" s="214" t="s">
        <v>621</v>
      </c>
      <c r="B6" s="214" t="s">
        <v>621</v>
      </c>
      <c r="C6" s="215" t="s">
        <v>621</v>
      </c>
      <c r="D6" s="216">
        <v>1</v>
      </c>
      <c r="E6" s="216">
        <v>2</v>
      </c>
      <c r="F6" s="216">
        <v>3</v>
      </c>
      <c r="G6" s="216">
        <v>4</v>
      </c>
    </row>
    <row r="7" s="204" customFormat="1" spans="1:7">
      <c r="A7" s="217"/>
      <c r="B7" s="218"/>
      <c r="C7" s="219" t="s">
        <v>491</v>
      </c>
      <c r="D7" s="220">
        <v>1176550647</v>
      </c>
      <c r="E7" s="220">
        <v>1176550647</v>
      </c>
      <c r="F7" s="220">
        <v>0</v>
      </c>
      <c r="G7" s="220">
        <v>0</v>
      </c>
    </row>
    <row r="8" ht="13.5" spans="1:7">
      <c r="A8" s="217" t="s">
        <v>622</v>
      </c>
      <c r="B8" s="218"/>
      <c r="C8" s="219" t="s">
        <v>623</v>
      </c>
      <c r="D8" s="220">
        <v>965875747</v>
      </c>
      <c r="E8" s="220">
        <v>965875747</v>
      </c>
      <c r="F8" s="220">
        <v>0</v>
      </c>
      <c r="G8" s="220">
        <v>0</v>
      </c>
    </row>
    <row r="9" ht="13.5" spans="1:7">
      <c r="A9" s="217" t="s">
        <v>624</v>
      </c>
      <c r="B9" s="218" t="s">
        <v>625</v>
      </c>
      <c r="C9" s="219" t="s">
        <v>626</v>
      </c>
      <c r="D9" s="220">
        <v>455889948</v>
      </c>
      <c r="E9" s="220">
        <v>455889948</v>
      </c>
      <c r="F9" s="220">
        <v>0</v>
      </c>
      <c r="G9" s="220">
        <v>0</v>
      </c>
    </row>
    <row r="10" ht="13.5" spans="1:7">
      <c r="A10" s="217" t="s">
        <v>624</v>
      </c>
      <c r="B10" s="218" t="s">
        <v>627</v>
      </c>
      <c r="C10" s="219" t="s">
        <v>628</v>
      </c>
      <c r="D10" s="220">
        <v>63967208</v>
      </c>
      <c r="E10" s="220">
        <v>63967208</v>
      </c>
      <c r="F10" s="220">
        <v>0</v>
      </c>
      <c r="G10" s="220">
        <v>0</v>
      </c>
    </row>
    <row r="11" ht="13.5" spans="1:7">
      <c r="A11" s="217" t="s">
        <v>624</v>
      </c>
      <c r="B11" s="218" t="s">
        <v>629</v>
      </c>
      <c r="C11" s="219" t="s">
        <v>630</v>
      </c>
      <c r="D11" s="220">
        <v>7942176</v>
      </c>
      <c r="E11" s="220">
        <v>7942176</v>
      </c>
      <c r="F11" s="220">
        <v>0</v>
      </c>
      <c r="G11" s="220">
        <v>0</v>
      </c>
    </row>
    <row r="12" ht="13.5" spans="1:7">
      <c r="A12" s="217" t="s">
        <v>624</v>
      </c>
      <c r="B12" s="218" t="s">
        <v>631</v>
      </c>
      <c r="C12" s="219" t="s">
        <v>632</v>
      </c>
      <c r="D12" s="220">
        <v>141333363</v>
      </c>
      <c r="E12" s="220">
        <v>141333363</v>
      </c>
      <c r="F12" s="220">
        <v>0</v>
      </c>
      <c r="G12" s="220">
        <v>0</v>
      </c>
    </row>
    <row r="13" ht="24" spans="1:7">
      <c r="A13" s="217" t="s">
        <v>624</v>
      </c>
      <c r="B13" s="218" t="s">
        <v>633</v>
      </c>
      <c r="C13" s="219" t="s">
        <v>634</v>
      </c>
      <c r="D13" s="220">
        <v>37495615</v>
      </c>
      <c r="E13" s="220">
        <v>37495615</v>
      </c>
      <c r="F13" s="220">
        <v>0</v>
      </c>
      <c r="G13" s="220">
        <v>0</v>
      </c>
    </row>
    <row r="14" ht="24" spans="1:7">
      <c r="A14" s="217" t="s">
        <v>624</v>
      </c>
      <c r="B14" s="218" t="s">
        <v>635</v>
      </c>
      <c r="C14" s="219" t="s">
        <v>636</v>
      </c>
      <c r="D14" s="220">
        <v>20000</v>
      </c>
      <c r="E14" s="220">
        <v>20000</v>
      </c>
      <c r="F14" s="220">
        <v>0</v>
      </c>
      <c r="G14" s="220">
        <v>0</v>
      </c>
    </row>
    <row r="15" ht="13.5" spans="1:7">
      <c r="A15" s="217" t="s">
        <v>624</v>
      </c>
      <c r="B15" s="218" t="s">
        <v>637</v>
      </c>
      <c r="C15" s="219" t="s">
        <v>638</v>
      </c>
      <c r="D15" s="220">
        <v>111631323</v>
      </c>
      <c r="E15" s="220">
        <v>111631323</v>
      </c>
      <c r="F15" s="220">
        <v>0</v>
      </c>
      <c r="G15" s="220">
        <v>0</v>
      </c>
    </row>
    <row r="16" ht="13.5" spans="1:7">
      <c r="A16" s="217" t="s">
        <v>624</v>
      </c>
      <c r="B16" s="218" t="s">
        <v>639</v>
      </c>
      <c r="C16" s="219" t="s">
        <v>640</v>
      </c>
      <c r="D16" s="220">
        <v>75363527</v>
      </c>
      <c r="E16" s="220">
        <v>75363527</v>
      </c>
      <c r="F16" s="220">
        <v>0</v>
      </c>
      <c r="G16" s="220">
        <v>0</v>
      </c>
    </row>
    <row r="17" ht="13.5" spans="1:7">
      <c r="A17" s="217" t="s">
        <v>624</v>
      </c>
      <c r="B17" s="218" t="s">
        <v>641</v>
      </c>
      <c r="C17" s="219" t="s">
        <v>642</v>
      </c>
      <c r="D17" s="220">
        <v>72232587</v>
      </c>
      <c r="E17" s="220">
        <v>72232587</v>
      </c>
      <c r="F17" s="220">
        <v>0</v>
      </c>
      <c r="G17" s="220">
        <v>0</v>
      </c>
    </row>
    <row r="18" ht="13.5" spans="1:7">
      <c r="A18" s="217" t="s">
        <v>643</v>
      </c>
      <c r="B18" s="218"/>
      <c r="C18" s="219" t="s">
        <v>644</v>
      </c>
      <c r="D18" s="220">
        <v>143327728</v>
      </c>
      <c r="E18" s="220">
        <v>143327728</v>
      </c>
      <c r="F18" s="220">
        <v>0</v>
      </c>
      <c r="G18" s="220">
        <v>0</v>
      </c>
    </row>
    <row r="19" ht="13.5" spans="1:7">
      <c r="A19" s="217" t="s">
        <v>645</v>
      </c>
      <c r="B19" s="218" t="s">
        <v>646</v>
      </c>
      <c r="C19" s="219" t="s">
        <v>647</v>
      </c>
      <c r="D19" s="220">
        <v>15919760</v>
      </c>
      <c r="E19" s="220">
        <v>15919760</v>
      </c>
      <c r="F19" s="220">
        <v>0</v>
      </c>
      <c r="G19" s="220">
        <v>0</v>
      </c>
    </row>
    <row r="20" ht="13.5" spans="1:7">
      <c r="A20" s="217" t="s">
        <v>645</v>
      </c>
      <c r="B20" s="218" t="s">
        <v>648</v>
      </c>
      <c r="C20" s="219" t="s">
        <v>649</v>
      </c>
      <c r="D20" s="220">
        <v>400</v>
      </c>
      <c r="E20" s="220">
        <v>400</v>
      </c>
      <c r="F20" s="220">
        <v>0</v>
      </c>
      <c r="G20" s="220">
        <v>0</v>
      </c>
    </row>
    <row r="21" ht="13.5" spans="1:7">
      <c r="A21" s="217" t="s">
        <v>645</v>
      </c>
      <c r="B21" s="218" t="s">
        <v>650</v>
      </c>
      <c r="C21" s="219" t="s">
        <v>651</v>
      </c>
      <c r="D21" s="220">
        <v>3640</v>
      </c>
      <c r="E21" s="220">
        <v>3640</v>
      </c>
      <c r="F21" s="220">
        <v>0</v>
      </c>
      <c r="G21" s="220">
        <v>0</v>
      </c>
    </row>
    <row r="22" ht="13.5" spans="1:7">
      <c r="A22" s="217" t="s">
        <v>645</v>
      </c>
      <c r="B22" s="218" t="s">
        <v>652</v>
      </c>
      <c r="C22" s="219" t="s">
        <v>653</v>
      </c>
      <c r="D22" s="220">
        <v>19200</v>
      </c>
      <c r="E22" s="220">
        <v>19200</v>
      </c>
      <c r="F22" s="220">
        <v>0</v>
      </c>
      <c r="G22" s="220">
        <v>0</v>
      </c>
    </row>
    <row r="23" ht="13.5" spans="1:7">
      <c r="A23" s="217" t="s">
        <v>645</v>
      </c>
      <c r="B23" s="218" t="s">
        <v>654</v>
      </c>
      <c r="C23" s="219" t="s">
        <v>655</v>
      </c>
      <c r="D23" s="220">
        <v>8520</v>
      </c>
      <c r="E23" s="220">
        <v>8520</v>
      </c>
      <c r="F23" s="220">
        <v>0</v>
      </c>
      <c r="G23" s="220">
        <v>0</v>
      </c>
    </row>
    <row r="24" ht="13.5" spans="1:7">
      <c r="A24" s="217" t="s">
        <v>645</v>
      </c>
      <c r="B24" s="218" t="s">
        <v>656</v>
      </c>
      <c r="C24" s="219" t="s">
        <v>657</v>
      </c>
      <c r="D24" s="220">
        <v>12277558</v>
      </c>
      <c r="E24" s="220">
        <v>12277558</v>
      </c>
      <c r="F24" s="220">
        <v>0</v>
      </c>
      <c r="G24" s="220">
        <v>0</v>
      </c>
    </row>
    <row r="25" ht="13.5" spans="1:7">
      <c r="A25" s="217" t="s">
        <v>645</v>
      </c>
      <c r="B25" s="218" t="s">
        <v>658</v>
      </c>
      <c r="C25" s="219" t="s">
        <v>659</v>
      </c>
      <c r="D25" s="220">
        <v>11655980</v>
      </c>
      <c r="E25" s="220">
        <v>11655980</v>
      </c>
      <c r="F25" s="220">
        <v>0</v>
      </c>
      <c r="G25" s="220">
        <v>0</v>
      </c>
    </row>
    <row r="26" ht="24" spans="1:7">
      <c r="A26" s="217" t="s">
        <v>645</v>
      </c>
      <c r="B26" s="218" t="s">
        <v>660</v>
      </c>
      <c r="C26" s="219" t="s">
        <v>661</v>
      </c>
      <c r="D26" s="220">
        <v>3066000</v>
      </c>
      <c r="E26" s="220">
        <v>3066000</v>
      </c>
      <c r="F26" s="220">
        <v>0</v>
      </c>
      <c r="G26" s="220">
        <v>0</v>
      </c>
    </row>
    <row r="27" ht="13.5" spans="1:7">
      <c r="A27" s="217" t="s">
        <v>645</v>
      </c>
      <c r="B27" s="218" t="s">
        <v>662</v>
      </c>
      <c r="C27" s="219" t="s">
        <v>663</v>
      </c>
      <c r="D27" s="220">
        <v>10727870</v>
      </c>
      <c r="E27" s="220">
        <v>10727870</v>
      </c>
      <c r="F27" s="220">
        <v>0</v>
      </c>
      <c r="G27" s="220">
        <v>0</v>
      </c>
    </row>
    <row r="28" ht="24" spans="1:7">
      <c r="A28" s="217" t="s">
        <v>645</v>
      </c>
      <c r="B28" s="218" t="s">
        <v>664</v>
      </c>
      <c r="C28" s="219" t="s">
        <v>665</v>
      </c>
      <c r="D28" s="220">
        <v>89648800</v>
      </c>
      <c r="E28" s="220">
        <v>89648800</v>
      </c>
      <c r="F28" s="220">
        <v>0</v>
      </c>
      <c r="G28" s="220">
        <v>0</v>
      </c>
    </row>
    <row r="29" ht="13.5" spans="1:7">
      <c r="A29" s="217" t="s">
        <v>666</v>
      </c>
      <c r="B29" s="218"/>
      <c r="C29" s="219" t="s">
        <v>594</v>
      </c>
      <c r="D29" s="220">
        <v>67347172</v>
      </c>
      <c r="E29" s="220">
        <v>67347172</v>
      </c>
      <c r="F29" s="220">
        <v>0</v>
      </c>
      <c r="G29" s="220">
        <v>0</v>
      </c>
    </row>
    <row r="30" ht="13.5" spans="1:7">
      <c r="A30" s="217" t="s">
        <v>667</v>
      </c>
      <c r="B30" s="218" t="s">
        <v>668</v>
      </c>
      <c r="C30" s="219" t="s">
        <v>669</v>
      </c>
      <c r="D30" s="220">
        <v>8572656</v>
      </c>
      <c r="E30" s="220">
        <v>8572656</v>
      </c>
      <c r="F30" s="220">
        <v>0</v>
      </c>
      <c r="G30" s="220">
        <v>0</v>
      </c>
    </row>
    <row r="31" ht="13.5" spans="1:7">
      <c r="A31" s="217" t="s">
        <v>667</v>
      </c>
      <c r="B31" s="218" t="s">
        <v>670</v>
      </c>
      <c r="C31" s="219" t="s">
        <v>671</v>
      </c>
      <c r="D31" s="220">
        <v>30074371</v>
      </c>
      <c r="E31" s="220">
        <v>30074371</v>
      </c>
      <c r="F31" s="220">
        <v>0</v>
      </c>
      <c r="G31" s="220">
        <v>0</v>
      </c>
    </row>
    <row r="32" ht="13.5" spans="1:7">
      <c r="A32" s="217" t="s">
        <v>667</v>
      </c>
      <c r="B32" s="218" t="s">
        <v>672</v>
      </c>
      <c r="C32" s="219" t="s">
        <v>673</v>
      </c>
      <c r="D32" s="220">
        <v>9452457</v>
      </c>
      <c r="E32" s="220">
        <v>9452457</v>
      </c>
      <c r="F32" s="220">
        <v>0</v>
      </c>
      <c r="G32" s="220">
        <v>0</v>
      </c>
    </row>
    <row r="33" ht="13.5" spans="1:7">
      <c r="A33" s="217" t="s">
        <v>667</v>
      </c>
      <c r="B33" s="218" t="s">
        <v>674</v>
      </c>
      <c r="C33" s="219" t="s">
        <v>675</v>
      </c>
      <c r="D33" s="220">
        <v>50000</v>
      </c>
      <c r="E33" s="220">
        <v>50000</v>
      </c>
      <c r="F33" s="220">
        <v>0</v>
      </c>
      <c r="G33" s="220">
        <v>0</v>
      </c>
    </row>
    <row r="34" ht="13.5" spans="1:7">
      <c r="A34" s="217" t="s">
        <v>667</v>
      </c>
      <c r="B34" s="218" t="s">
        <v>676</v>
      </c>
      <c r="C34" s="219" t="s">
        <v>677</v>
      </c>
      <c r="D34" s="220">
        <v>2000000</v>
      </c>
      <c r="E34" s="220">
        <v>2000000</v>
      </c>
      <c r="F34" s="220">
        <v>0</v>
      </c>
      <c r="G34" s="220">
        <v>0</v>
      </c>
    </row>
    <row r="35" ht="24" spans="1:7">
      <c r="A35" s="217" t="s">
        <v>667</v>
      </c>
      <c r="B35" s="218" t="s">
        <v>678</v>
      </c>
      <c r="C35" s="219" t="s">
        <v>679</v>
      </c>
      <c r="D35" s="220">
        <v>17197688</v>
      </c>
      <c r="E35" s="220">
        <v>17197688</v>
      </c>
      <c r="F35" s="220">
        <v>0</v>
      </c>
      <c r="G35" s="220">
        <v>0</v>
      </c>
    </row>
  </sheetData>
  <sheetProtection formatCells="0" formatColumns="0" formatRows="0"/>
  <mergeCells count="5">
    <mergeCell ref="A2:G2"/>
    <mergeCell ref="A3:E3"/>
    <mergeCell ref="A4:B4"/>
    <mergeCell ref="D4:G4"/>
    <mergeCell ref="C4:C5"/>
  </mergeCells>
  <pageMargins left="0.75" right="0.75" top="1" bottom="1" header="0.5" footer="0.5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219"/>
  <sheetViews>
    <sheetView workbookViewId="0">
      <pane xSplit="10" ySplit="7" topLeftCell="K188" activePane="bottomRight" state="frozen"/>
      <selection/>
      <selection pane="topRight"/>
      <selection pane="bottomLeft"/>
      <selection pane="bottomRight" activeCell="E203" sqref="E203"/>
    </sheetView>
  </sheetViews>
  <sheetFormatPr defaultColWidth="6.875" defaultRowHeight="14.25"/>
  <cols>
    <col min="1" max="1" width="15.5" style="179"/>
    <col min="2" max="52" width="8.625" style="179" customWidth="1"/>
    <col min="53" max="64" width="9" style="180" customWidth="1"/>
    <col min="65" max="224" width="6.875" style="180" customWidth="1"/>
    <col min="225" max="251" width="9" style="180" customWidth="1"/>
    <col min="252" max="252" width="13.875" style="180" customWidth="1"/>
    <col min="253" max="16384" width="6.875" style="180"/>
  </cols>
  <sheetData>
    <row r="1" s="176" customFormat="1" spans="1:52">
      <c r="A1" s="181" t="s">
        <v>680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</row>
    <row r="2" s="176" customFormat="1" ht="26.25" customHeight="1" spans="1:52">
      <c r="A2" s="183" t="s">
        <v>681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 t="s">
        <v>681</v>
      </c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</row>
    <row r="3" s="176" customFormat="1" ht="13.5" spans="2:52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202"/>
    </row>
    <row r="4" s="177" customFormat="1" ht="19.5" customHeight="1" spans="1:52">
      <c r="A4" s="185" t="s">
        <v>682</v>
      </c>
      <c r="B4" s="186" t="s">
        <v>683</v>
      </c>
      <c r="C4" s="186" t="s">
        <v>684</v>
      </c>
      <c r="D4" s="186" t="s">
        <v>685</v>
      </c>
      <c r="E4" s="186"/>
      <c r="F4" s="186"/>
      <c r="G4" s="186"/>
      <c r="H4" s="186"/>
      <c r="I4" s="186"/>
      <c r="J4" s="186"/>
      <c r="K4" s="186" t="s">
        <v>686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200"/>
      <c r="AV4" s="200"/>
      <c r="AW4" s="186" t="s">
        <v>687</v>
      </c>
      <c r="AX4" s="186"/>
      <c r="AY4" s="186"/>
      <c r="AZ4" s="200"/>
    </row>
    <row r="5" s="178" customFormat="1" ht="132.75" customHeight="1" spans="1:52">
      <c r="A5" s="185"/>
      <c r="B5" s="186"/>
      <c r="C5" s="186"/>
      <c r="D5" s="186" t="s">
        <v>617</v>
      </c>
      <c r="E5" s="187" t="s">
        <v>688</v>
      </c>
      <c r="F5" s="187" t="s">
        <v>689</v>
      </c>
      <c r="G5" s="187" t="s">
        <v>690</v>
      </c>
      <c r="H5" s="187" t="s">
        <v>691</v>
      </c>
      <c r="I5" s="187" t="s">
        <v>692</v>
      </c>
      <c r="J5" s="187" t="s">
        <v>693</v>
      </c>
      <c r="K5" s="186" t="s">
        <v>617</v>
      </c>
      <c r="L5" s="187" t="s">
        <v>694</v>
      </c>
      <c r="M5" s="187" t="s">
        <v>695</v>
      </c>
      <c r="N5" s="187" t="s">
        <v>696</v>
      </c>
      <c r="O5" s="187" t="s">
        <v>697</v>
      </c>
      <c r="P5" s="187" t="s">
        <v>698</v>
      </c>
      <c r="Q5" s="187" t="s">
        <v>699</v>
      </c>
      <c r="R5" s="187" t="s">
        <v>700</v>
      </c>
      <c r="S5" s="187" t="s">
        <v>701</v>
      </c>
      <c r="T5" s="187" t="s">
        <v>702</v>
      </c>
      <c r="U5" s="187" t="s">
        <v>703</v>
      </c>
      <c r="V5" s="187" t="s">
        <v>704</v>
      </c>
      <c r="W5" s="187" t="s">
        <v>705</v>
      </c>
      <c r="X5" s="187" t="s">
        <v>706</v>
      </c>
      <c r="Y5" s="187" t="s">
        <v>707</v>
      </c>
      <c r="Z5" s="187" t="s">
        <v>708</v>
      </c>
      <c r="AA5" s="187" t="s">
        <v>709</v>
      </c>
      <c r="AB5" s="187" t="s">
        <v>710</v>
      </c>
      <c r="AC5" s="187" t="s">
        <v>711</v>
      </c>
      <c r="AD5" s="187" t="s">
        <v>712</v>
      </c>
      <c r="AE5" s="199" t="s">
        <v>713</v>
      </c>
      <c r="AF5" s="199" t="s">
        <v>714</v>
      </c>
      <c r="AG5" s="199" t="s">
        <v>715</v>
      </c>
      <c r="AH5" s="199" t="s">
        <v>716</v>
      </c>
      <c r="AI5" s="199" t="s">
        <v>717</v>
      </c>
      <c r="AJ5" s="199" t="s">
        <v>718</v>
      </c>
      <c r="AK5" s="199" t="s">
        <v>719</v>
      </c>
      <c r="AL5" s="199" t="s">
        <v>720</v>
      </c>
      <c r="AM5" s="199" t="s">
        <v>721</v>
      </c>
      <c r="AN5" s="199" t="s">
        <v>722</v>
      </c>
      <c r="AO5" s="199" t="s">
        <v>723</v>
      </c>
      <c r="AP5" s="199" t="s">
        <v>724</v>
      </c>
      <c r="AQ5" s="199" t="s">
        <v>725</v>
      </c>
      <c r="AR5" s="199" t="s">
        <v>726</v>
      </c>
      <c r="AS5" s="199" t="s">
        <v>727</v>
      </c>
      <c r="AT5" s="199" t="s">
        <v>728</v>
      </c>
      <c r="AU5" s="201" t="s">
        <v>729</v>
      </c>
      <c r="AV5" s="201" t="s">
        <v>730</v>
      </c>
      <c r="AW5" s="186" t="s">
        <v>617</v>
      </c>
      <c r="AX5" s="187" t="s">
        <v>731</v>
      </c>
      <c r="AY5" s="187" t="s">
        <v>732</v>
      </c>
      <c r="AZ5" s="201" t="s">
        <v>733</v>
      </c>
    </row>
    <row r="6" spans="1:52">
      <c r="A6" s="188" t="s">
        <v>734</v>
      </c>
      <c r="B6" s="189">
        <f t="shared" ref="B6:B69" si="0">C6+D6+K6+AU6+AV6-AW6-AZ6</f>
        <v>338332</v>
      </c>
      <c r="C6" s="189">
        <f>'[1]表六 (1)'!B7</f>
        <v>137870</v>
      </c>
      <c r="D6" s="189">
        <f t="shared" ref="D6:D69" si="1">SUM(E6:J6)</f>
        <v>15178</v>
      </c>
      <c r="E6" s="190">
        <f>[1]表三!C10</f>
        <v>866</v>
      </c>
      <c r="F6" s="190">
        <f>[1]表三!C11</f>
        <v>1239</v>
      </c>
      <c r="G6" s="190">
        <f>[1]表三!C12</f>
        <v>2033</v>
      </c>
      <c r="H6" s="190">
        <f>[1]表三!C13</f>
        <v>7</v>
      </c>
      <c r="I6" s="190">
        <f>[1]表三!C14</f>
        <v>11033</v>
      </c>
      <c r="J6" s="190">
        <f>[1]表三!C15</f>
        <v>0</v>
      </c>
      <c r="K6" s="189">
        <f t="shared" ref="K6:K69" si="2">SUM(L6:AT6)</f>
        <v>185542</v>
      </c>
      <c r="L6" s="196">
        <f>[1]表三!C17</f>
        <v>0</v>
      </c>
      <c r="M6" s="197">
        <f>[1]表三!C18</f>
        <v>88056</v>
      </c>
      <c r="N6" s="198">
        <f>[1]表三!C19</f>
        <v>0</v>
      </c>
      <c r="O6" s="198">
        <f>[1]表三!C20</f>
        <v>2939</v>
      </c>
      <c r="P6" s="198">
        <f>[1]表三!C21</f>
        <v>0</v>
      </c>
      <c r="Q6" s="198">
        <f>[1]表三!C22</f>
        <v>0</v>
      </c>
      <c r="R6" s="198">
        <f>[1]表三!C23</f>
        <v>4106</v>
      </c>
      <c r="S6" s="198">
        <f>[1]表三!C24</f>
        <v>0</v>
      </c>
      <c r="T6" s="198">
        <f>[1]表三!C25</f>
        <v>14297</v>
      </c>
      <c r="U6" s="198">
        <f>[1]表三!C26</f>
        <v>0</v>
      </c>
      <c r="V6" s="198">
        <f>[1]表三!C27</f>
        <v>180</v>
      </c>
      <c r="W6" s="198">
        <f>[1]表三!C28</f>
        <v>0</v>
      </c>
      <c r="X6" s="198">
        <f>[1]表三!C29</f>
        <v>767</v>
      </c>
      <c r="Y6" s="198">
        <f>[1]表三!C30</f>
        <v>0</v>
      </c>
      <c r="Z6" s="198">
        <f>[1]表三!C31</f>
        <v>0</v>
      </c>
      <c r="AA6" s="198">
        <f>[1]表三!C32</f>
        <v>0</v>
      </c>
      <c r="AB6" s="198">
        <f>[1]表三!C33</f>
        <v>1482</v>
      </c>
      <c r="AC6" s="198">
        <f>[1]表三!C34</f>
        <v>13485</v>
      </c>
      <c r="AD6" s="198">
        <f>[1]表三!C35</f>
        <v>0</v>
      </c>
      <c r="AE6" s="198">
        <f>[1]表三!C36</f>
        <v>140</v>
      </c>
      <c r="AF6" s="198">
        <f>[1]表三!C37</f>
        <v>27121</v>
      </c>
      <c r="AG6" s="198">
        <f>[1]表三!C38</f>
        <v>26583</v>
      </c>
      <c r="AH6" s="198">
        <f>[1]表三!C39</f>
        <v>0</v>
      </c>
      <c r="AI6" s="198">
        <f>[1]表三!C40</f>
        <v>0</v>
      </c>
      <c r="AJ6" s="198">
        <f>[1]表三!C41</f>
        <v>4225</v>
      </c>
      <c r="AK6" s="198">
        <f>[1]表三!C42</f>
        <v>0</v>
      </c>
      <c r="AL6" s="198">
        <f>[1]表三!C43</f>
        <v>0</v>
      </c>
      <c r="AM6" s="198">
        <f>[1]表三!C44</f>
        <v>0</v>
      </c>
      <c r="AN6" s="198">
        <f>[1]表三!C45</f>
        <v>0</v>
      </c>
      <c r="AO6" s="198">
        <f>[1]表三!C46</f>
        <v>1542</v>
      </c>
      <c r="AP6" s="198">
        <f>[1]表三!C47</f>
        <v>619</v>
      </c>
      <c r="AQ6" s="198">
        <f>[1]表三!C48</f>
        <v>0</v>
      </c>
      <c r="AR6" s="198">
        <f>[1]表三!C49</f>
        <v>0</v>
      </c>
      <c r="AS6" s="198">
        <f>[1]表三!C50</f>
        <v>0</v>
      </c>
      <c r="AT6" s="198">
        <f>[1]表三!C51</f>
        <v>0</v>
      </c>
      <c r="AU6" s="190">
        <f>SUM([1]表三!C78,[1]表三!C79,[1]表三!C80)</f>
        <v>0</v>
      </c>
      <c r="AV6" s="190">
        <f>[1]表三!C84</f>
        <v>16696</v>
      </c>
      <c r="AW6" s="189">
        <f t="shared" ref="AW6:AW69" si="3">SUM(AX6:AY6)</f>
        <v>16954</v>
      </c>
      <c r="AX6" s="189">
        <f>[1]表三!F9</f>
        <v>16954</v>
      </c>
      <c r="AY6" s="189">
        <f>[1]表三!F10</f>
        <v>0</v>
      </c>
      <c r="AZ6" s="189">
        <f>[1]表三!F77</f>
        <v>0</v>
      </c>
    </row>
    <row r="7" spans="1:52">
      <c r="A7" s="188" t="s">
        <v>735</v>
      </c>
      <c r="B7" s="189">
        <f t="shared" si="0"/>
        <v>0</v>
      </c>
      <c r="C7" s="189">
        <f>'[1]表六 (1)'!B8</f>
        <v>0</v>
      </c>
      <c r="D7" s="189">
        <f t="shared" si="1"/>
        <v>0</v>
      </c>
      <c r="E7" s="191">
        <v>0</v>
      </c>
      <c r="F7" s="191">
        <v>0</v>
      </c>
      <c r="G7" s="191">
        <v>0</v>
      </c>
      <c r="H7" s="191">
        <v>0</v>
      </c>
      <c r="I7" s="191">
        <v>0</v>
      </c>
      <c r="J7" s="191">
        <v>0</v>
      </c>
      <c r="K7" s="189">
        <f t="shared" si="2"/>
        <v>0</v>
      </c>
      <c r="L7" s="191">
        <v>0</v>
      </c>
      <c r="M7" s="191">
        <v>0</v>
      </c>
      <c r="N7" s="191">
        <v>0</v>
      </c>
      <c r="O7" s="191">
        <v>0</v>
      </c>
      <c r="P7" s="191">
        <v>0</v>
      </c>
      <c r="Q7" s="191">
        <v>0</v>
      </c>
      <c r="R7" s="191">
        <v>0</v>
      </c>
      <c r="S7" s="191">
        <v>0</v>
      </c>
      <c r="T7" s="191">
        <v>0</v>
      </c>
      <c r="U7" s="191">
        <v>0</v>
      </c>
      <c r="V7" s="191">
        <v>0</v>
      </c>
      <c r="W7" s="191">
        <v>0</v>
      </c>
      <c r="X7" s="191">
        <v>0</v>
      </c>
      <c r="Y7" s="191">
        <v>0</v>
      </c>
      <c r="Z7" s="191">
        <v>0</v>
      </c>
      <c r="AA7" s="191">
        <v>0</v>
      </c>
      <c r="AB7" s="191">
        <v>0</v>
      </c>
      <c r="AC7" s="191">
        <v>0</v>
      </c>
      <c r="AD7" s="191">
        <v>0</v>
      </c>
      <c r="AE7" s="191">
        <v>0</v>
      </c>
      <c r="AF7" s="191">
        <v>0</v>
      </c>
      <c r="AG7" s="191">
        <v>0</v>
      </c>
      <c r="AH7" s="191">
        <v>0</v>
      </c>
      <c r="AI7" s="191">
        <v>0</v>
      </c>
      <c r="AJ7" s="191">
        <v>0</v>
      </c>
      <c r="AK7" s="191">
        <v>0</v>
      </c>
      <c r="AL7" s="191">
        <v>0</v>
      </c>
      <c r="AM7" s="191">
        <v>0</v>
      </c>
      <c r="AN7" s="191">
        <v>0</v>
      </c>
      <c r="AO7" s="191">
        <v>0</v>
      </c>
      <c r="AP7" s="191">
        <v>0</v>
      </c>
      <c r="AQ7" s="191">
        <v>0</v>
      </c>
      <c r="AR7" s="191">
        <v>0</v>
      </c>
      <c r="AS7" s="191">
        <v>0</v>
      </c>
      <c r="AT7" s="191">
        <v>0</v>
      </c>
      <c r="AU7" s="191">
        <v>0</v>
      </c>
      <c r="AV7" s="191">
        <v>0</v>
      </c>
      <c r="AW7" s="189">
        <f t="shared" si="3"/>
        <v>0</v>
      </c>
      <c r="AX7" s="191">
        <v>0</v>
      </c>
      <c r="AY7" s="191">
        <v>0</v>
      </c>
      <c r="AZ7" s="191">
        <v>0</v>
      </c>
    </row>
    <row r="8" spans="1:52">
      <c r="A8" s="188" t="s">
        <v>736</v>
      </c>
      <c r="B8" s="189">
        <f t="shared" si="0"/>
        <v>338332</v>
      </c>
      <c r="C8" s="189">
        <f>'[1]表六 (1)'!B9</f>
        <v>137870</v>
      </c>
      <c r="D8" s="189">
        <f t="shared" si="1"/>
        <v>15178</v>
      </c>
      <c r="E8" s="192">
        <f t="shared" ref="E8:J8" si="4">SUM(E9,E23,E34,E52,E64,E75,E83,E97,E110,E119,E128,E136,E145,E160,E171,E183,E195,E207:E217)</f>
        <v>866</v>
      </c>
      <c r="F8" s="192">
        <f t="shared" si="4"/>
        <v>1239</v>
      </c>
      <c r="G8" s="192">
        <f t="shared" si="4"/>
        <v>2033</v>
      </c>
      <c r="H8" s="192">
        <f t="shared" si="4"/>
        <v>7</v>
      </c>
      <c r="I8" s="192">
        <f t="shared" si="4"/>
        <v>11033</v>
      </c>
      <c r="J8" s="192">
        <f t="shared" si="4"/>
        <v>0</v>
      </c>
      <c r="K8" s="189">
        <f t="shared" si="2"/>
        <v>185542</v>
      </c>
      <c r="L8" s="192">
        <f t="shared" ref="L8:AV8" si="5">SUM(L9,L23,L34,L52,L64,L75,L83,L97,L110,L119,L128,L136,L145,L160,L171,L183,L195,L207:L217)</f>
        <v>0</v>
      </c>
      <c r="M8" s="192">
        <f t="shared" si="5"/>
        <v>88056</v>
      </c>
      <c r="N8" s="192">
        <f t="shared" si="5"/>
        <v>0</v>
      </c>
      <c r="O8" s="192">
        <f t="shared" si="5"/>
        <v>2939</v>
      </c>
      <c r="P8" s="192">
        <f t="shared" si="5"/>
        <v>0</v>
      </c>
      <c r="Q8" s="192">
        <f t="shared" si="5"/>
        <v>0</v>
      </c>
      <c r="R8" s="192">
        <f t="shared" si="5"/>
        <v>4106</v>
      </c>
      <c r="S8" s="192">
        <f t="shared" si="5"/>
        <v>0</v>
      </c>
      <c r="T8" s="192">
        <f t="shared" si="5"/>
        <v>14297</v>
      </c>
      <c r="U8" s="192">
        <f t="shared" si="5"/>
        <v>0</v>
      </c>
      <c r="V8" s="192">
        <f t="shared" si="5"/>
        <v>180</v>
      </c>
      <c r="W8" s="192">
        <f t="shared" si="5"/>
        <v>0</v>
      </c>
      <c r="X8" s="192">
        <f t="shared" si="5"/>
        <v>767</v>
      </c>
      <c r="Y8" s="192">
        <f t="shared" si="5"/>
        <v>0</v>
      </c>
      <c r="Z8" s="192">
        <f t="shared" si="5"/>
        <v>0</v>
      </c>
      <c r="AA8" s="192">
        <f t="shared" si="5"/>
        <v>0</v>
      </c>
      <c r="AB8" s="192">
        <f t="shared" si="5"/>
        <v>1482</v>
      </c>
      <c r="AC8" s="192">
        <f t="shared" si="5"/>
        <v>13485</v>
      </c>
      <c r="AD8" s="192">
        <f t="shared" si="5"/>
        <v>0</v>
      </c>
      <c r="AE8" s="192">
        <f t="shared" si="5"/>
        <v>140</v>
      </c>
      <c r="AF8" s="192">
        <f t="shared" si="5"/>
        <v>27121</v>
      </c>
      <c r="AG8" s="192">
        <f t="shared" si="5"/>
        <v>26583</v>
      </c>
      <c r="AH8" s="192">
        <f t="shared" si="5"/>
        <v>0</v>
      </c>
      <c r="AI8" s="192">
        <f t="shared" si="5"/>
        <v>0</v>
      </c>
      <c r="AJ8" s="192">
        <f t="shared" si="5"/>
        <v>4225</v>
      </c>
      <c r="AK8" s="192">
        <f t="shared" si="5"/>
        <v>0</v>
      </c>
      <c r="AL8" s="192">
        <f t="shared" si="5"/>
        <v>0</v>
      </c>
      <c r="AM8" s="192">
        <f t="shared" si="5"/>
        <v>0</v>
      </c>
      <c r="AN8" s="192">
        <f t="shared" si="5"/>
        <v>0</v>
      </c>
      <c r="AO8" s="192">
        <f t="shared" si="5"/>
        <v>1542</v>
      </c>
      <c r="AP8" s="192">
        <f t="shared" si="5"/>
        <v>619</v>
      </c>
      <c r="AQ8" s="192">
        <f t="shared" si="5"/>
        <v>0</v>
      </c>
      <c r="AR8" s="192">
        <f t="shared" si="5"/>
        <v>0</v>
      </c>
      <c r="AS8" s="192">
        <f t="shared" si="5"/>
        <v>0</v>
      </c>
      <c r="AT8" s="192">
        <f t="shared" si="5"/>
        <v>0</v>
      </c>
      <c r="AU8" s="192">
        <f t="shared" si="5"/>
        <v>0</v>
      </c>
      <c r="AV8" s="192">
        <f t="shared" si="5"/>
        <v>16696</v>
      </c>
      <c r="AW8" s="189">
        <f t="shared" si="3"/>
        <v>16954</v>
      </c>
      <c r="AX8" s="192">
        <f t="shared" ref="AX8:AZ8" si="6">SUM(AX9,AX23,AX34,AX52,AX64,AX75,AX83,AX97,AX110,AX119,AX128,AX136,AX145,AX160,AX171,AX183,AX195,AX207:AX217)</f>
        <v>16954</v>
      </c>
      <c r="AY8" s="192">
        <f t="shared" si="6"/>
        <v>0</v>
      </c>
      <c r="AZ8" s="192">
        <f t="shared" si="6"/>
        <v>0</v>
      </c>
    </row>
    <row r="9" spans="1:52">
      <c r="A9" s="188" t="s">
        <v>737</v>
      </c>
      <c r="B9" s="189">
        <f t="shared" si="0"/>
        <v>0</v>
      </c>
      <c r="C9" s="189">
        <f>'[1]表六 (1)'!B10</f>
        <v>0</v>
      </c>
      <c r="D9" s="189">
        <f t="shared" si="1"/>
        <v>0</v>
      </c>
      <c r="E9" s="193">
        <f t="shared" ref="E9:J9" si="7">SUM(E10:E11)</f>
        <v>0</v>
      </c>
      <c r="F9" s="193">
        <f t="shared" si="7"/>
        <v>0</v>
      </c>
      <c r="G9" s="193">
        <f t="shared" si="7"/>
        <v>0</v>
      </c>
      <c r="H9" s="193">
        <f t="shared" si="7"/>
        <v>0</v>
      </c>
      <c r="I9" s="193">
        <f t="shared" si="7"/>
        <v>0</v>
      </c>
      <c r="J9" s="193">
        <f t="shared" si="7"/>
        <v>0</v>
      </c>
      <c r="K9" s="189">
        <f t="shared" si="2"/>
        <v>0</v>
      </c>
      <c r="L9" s="193">
        <f t="shared" ref="L9:AV9" si="8">SUM(L10:L11)</f>
        <v>0</v>
      </c>
      <c r="M9" s="193">
        <f t="shared" si="8"/>
        <v>0</v>
      </c>
      <c r="N9" s="193">
        <f t="shared" si="8"/>
        <v>0</v>
      </c>
      <c r="O9" s="193">
        <f t="shared" si="8"/>
        <v>0</v>
      </c>
      <c r="P9" s="193">
        <f t="shared" si="8"/>
        <v>0</v>
      </c>
      <c r="Q9" s="193">
        <f t="shared" si="8"/>
        <v>0</v>
      </c>
      <c r="R9" s="193">
        <f t="shared" si="8"/>
        <v>0</v>
      </c>
      <c r="S9" s="193">
        <f t="shared" si="8"/>
        <v>0</v>
      </c>
      <c r="T9" s="193">
        <f t="shared" si="8"/>
        <v>0</v>
      </c>
      <c r="U9" s="193">
        <f t="shared" si="8"/>
        <v>0</v>
      </c>
      <c r="V9" s="193">
        <f t="shared" si="8"/>
        <v>0</v>
      </c>
      <c r="W9" s="193">
        <f t="shared" si="8"/>
        <v>0</v>
      </c>
      <c r="X9" s="193">
        <f t="shared" si="8"/>
        <v>0</v>
      </c>
      <c r="Y9" s="193">
        <f t="shared" si="8"/>
        <v>0</v>
      </c>
      <c r="Z9" s="193">
        <f t="shared" si="8"/>
        <v>0</v>
      </c>
      <c r="AA9" s="193">
        <f t="shared" si="8"/>
        <v>0</v>
      </c>
      <c r="AB9" s="193">
        <f t="shared" si="8"/>
        <v>0</v>
      </c>
      <c r="AC9" s="193">
        <f t="shared" si="8"/>
        <v>0</v>
      </c>
      <c r="AD9" s="193">
        <f t="shared" si="8"/>
        <v>0</v>
      </c>
      <c r="AE9" s="193">
        <f t="shared" si="8"/>
        <v>0</v>
      </c>
      <c r="AF9" s="193">
        <f t="shared" si="8"/>
        <v>0</v>
      </c>
      <c r="AG9" s="193">
        <f t="shared" si="8"/>
        <v>0</v>
      </c>
      <c r="AH9" s="193">
        <f t="shared" si="8"/>
        <v>0</v>
      </c>
      <c r="AI9" s="193">
        <f t="shared" si="8"/>
        <v>0</v>
      </c>
      <c r="AJ9" s="193">
        <f t="shared" si="8"/>
        <v>0</v>
      </c>
      <c r="AK9" s="193">
        <f t="shared" si="8"/>
        <v>0</v>
      </c>
      <c r="AL9" s="193">
        <f t="shared" si="8"/>
        <v>0</v>
      </c>
      <c r="AM9" s="193">
        <f t="shared" si="8"/>
        <v>0</v>
      </c>
      <c r="AN9" s="193">
        <f t="shared" si="8"/>
        <v>0</v>
      </c>
      <c r="AO9" s="193">
        <f t="shared" si="8"/>
        <v>0</v>
      </c>
      <c r="AP9" s="193">
        <f t="shared" si="8"/>
        <v>0</v>
      </c>
      <c r="AQ9" s="193">
        <f t="shared" si="8"/>
        <v>0</v>
      </c>
      <c r="AR9" s="193">
        <f t="shared" si="8"/>
        <v>0</v>
      </c>
      <c r="AS9" s="193">
        <f t="shared" si="8"/>
        <v>0</v>
      </c>
      <c r="AT9" s="193">
        <f t="shared" si="8"/>
        <v>0</v>
      </c>
      <c r="AU9" s="193">
        <f t="shared" si="8"/>
        <v>0</v>
      </c>
      <c r="AV9" s="193">
        <f t="shared" si="8"/>
        <v>0</v>
      </c>
      <c r="AW9" s="189">
        <f t="shared" si="3"/>
        <v>0</v>
      </c>
      <c r="AX9" s="193">
        <f t="shared" ref="AX9:AZ9" si="9">SUM(AX10:AX11)</f>
        <v>0</v>
      </c>
      <c r="AY9" s="193">
        <f t="shared" si="9"/>
        <v>0</v>
      </c>
      <c r="AZ9" s="193">
        <f t="shared" si="9"/>
        <v>0</v>
      </c>
    </row>
    <row r="10" spans="1:52">
      <c r="A10" s="188" t="s">
        <v>738</v>
      </c>
      <c r="B10" s="189">
        <f t="shared" si="0"/>
        <v>0</v>
      </c>
      <c r="C10" s="189">
        <f>'[1]表六 (1)'!B11</f>
        <v>0</v>
      </c>
      <c r="D10" s="189">
        <f t="shared" si="1"/>
        <v>0</v>
      </c>
      <c r="E10" s="194"/>
      <c r="F10" s="194"/>
      <c r="G10" s="194"/>
      <c r="H10" s="194"/>
      <c r="I10" s="194"/>
      <c r="J10" s="194"/>
      <c r="K10" s="189">
        <f t="shared" si="2"/>
        <v>0</v>
      </c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89">
        <f t="shared" si="3"/>
        <v>0</v>
      </c>
      <c r="AX10" s="194"/>
      <c r="AY10" s="194"/>
      <c r="AZ10" s="194"/>
    </row>
    <row r="11" spans="1:52">
      <c r="A11" s="188" t="s">
        <v>739</v>
      </c>
      <c r="B11" s="189">
        <f t="shared" si="0"/>
        <v>0</v>
      </c>
      <c r="C11" s="189">
        <f>'[1]表六 (1)'!B12</f>
        <v>0</v>
      </c>
      <c r="D11" s="189">
        <f t="shared" si="1"/>
        <v>0</v>
      </c>
      <c r="E11" s="193">
        <f t="shared" ref="E11:J11" si="10">SUM(E12:E22)</f>
        <v>0</v>
      </c>
      <c r="F11" s="193">
        <f t="shared" si="10"/>
        <v>0</v>
      </c>
      <c r="G11" s="193">
        <f t="shared" si="10"/>
        <v>0</v>
      </c>
      <c r="H11" s="193">
        <f t="shared" si="10"/>
        <v>0</v>
      </c>
      <c r="I11" s="193">
        <f t="shared" si="10"/>
        <v>0</v>
      </c>
      <c r="J11" s="193">
        <f t="shared" si="10"/>
        <v>0</v>
      </c>
      <c r="K11" s="189">
        <f t="shared" si="2"/>
        <v>0</v>
      </c>
      <c r="L11" s="193">
        <f t="shared" ref="L11:AV11" si="11">SUM(L12:L22)</f>
        <v>0</v>
      </c>
      <c r="M11" s="193">
        <f t="shared" si="11"/>
        <v>0</v>
      </c>
      <c r="N11" s="193">
        <f t="shared" si="11"/>
        <v>0</v>
      </c>
      <c r="O11" s="193">
        <f t="shared" si="11"/>
        <v>0</v>
      </c>
      <c r="P11" s="193">
        <f t="shared" si="11"/>
        <v>0</v>
      </c>
      <c r="Q11" s="193">
        <f t="shared" si="11"/>
        <v>0</v>
      </c>
      <c r="R11" s="193">
        <f t="shared" si="11"/>
        <v>0</v>
      </c>
      <c r="S11" s="193">
        <f t="shared" si="11"/>
        <v>0</v>
      </c>
      <c r="T11" s="193">
        <f t="shared" si="11"/>
        <v>0</v>
      </c>
      <c r="U11" s="193">
        <f t="shared" si="11"/>
        <v>0</v>
      </c>
      <c r="V11" s="193">
        <f t="shared" si="11"/>
        <v>0</v>
      </c>
      <c r="W11" s="193">
        <f t="shared" si="11"/>
        <v>0</v>
      </c>
      <c r="X11" s="193">
        <f t="shared" si="11"/>
        <v>0</v>
      </c>
      <c r="Y11" s="193">
        <f t="shared" si="11"/>
        <v>0</v>
      </c>
      <c r="Z11" s="193">
        <f t="shared" si="11"/>
        <v>0</v>
      </c>
      <c r="AA11" s="193">
        <f t="shared" si="11"/>
        <v>0</v>
      </c>
      <c r="AB11" s="193">
        <f t="shared" si="11"/>
        <v>0</v>
      </c>
      <c r="AC11" s="193">
        <f t="shared" si="11"/>
        <v>0</v>
      </c>
      <c r="AD11" s="193">
        <f t="shared" si="11"/>
        <v>0</v>
      </c>
      <c r="AE11" s="193">
        <f t="shared" si="11"/>
        <v>0</v>
      </c>
      <c r="AF11" s="193">
        <f t="shared" si="11"/>
        <v>0</v>
      </c>
      <c r="AG11" s="193">
        <f t="shared" si="11"/>
        <v>0</v>
      </c>
      <c r="AH11" s="193">
        <f t="shared" si="11"/>
        <v>0</v>
      </c>
      <c r="AI11" s="193">
        <f t="shared" si="11"/>
        <v>0</v>
      </c>
      <c r="AJ11" s="193">
        <f t="shared" si="11"/>
        <v>0</v>
      </c>
      <c r="AK11" s="193">
        <f t="shared" si="11"/>
        <v>0</v>
      </c>
      <c r="AL11" s="193">
        <f t="shared" si="11"/>
        <v>0</v>
      </c>
      <c r="AM11" s="193">
        <f t="shared" si="11"/>
        <v>0</v>
      </c>
      <c r="AN11" s="193">
        <f t="shared" si="11"/>
        <v>0</v>
      </c>
      <c r="AO11" s="193">
        <f t="shared" si="11"/>
        <v>0</v>
      </c>
      <c r="AP11" s="193">
        <f t="shared" si="11"/>
        <v>0</v>
      </c>
      <c r="AQ11" s="193">
        <f t="shared" si="11"/>
        <v>0</v>
      </c>
      <c r="AR11" s="193">
        <f t="shared" si="11"/>
        <v>0</v>
      </c>
      <c r="AS11" s="193">
        <f t="shared" si="11"/>
        <v>0</v>
      </c>
      <c r="AT11" s="193">
        <f t="shared" si="11"/>
        <v>0</v>
      </c>
      <c r="AU11" s="193">
        <f t="shared" si="11"/>
        <v>0</v>
      </c>
      <c r="AV11" s="193">
        <f t="shared" si="11"/>
        <v>0</v>
      </c>
      <c r="AW11" s="189">
        <f t="shared" si="3"/>
        <v>0</v>
      </c>
      <c r="AX11" s="193">
        <f t="shared" ref="AX11:AZ11" si="12">SUM(AX12:AX22)</f>
        <v>0</v>
      </c>
      <c r="AY11" s="193">
        <f t="shared" si="12"/>
        <v>0</v>
      </c>
      <c r="AZ11" s="193">
        <f t="shared" si="12"/>
        <v>0</v>
      </c>
    </row>
    <row r="12" spans="1:52">
      <c r="A12" s="188" t="s">
        <v>740</v>
      </c>
      <c r="B12" s="189">
        <f t="shared" si="0"/>
        <v>0</v>
      </c>
      <c r="C12" s="189">
        <f>'[1]表六 (1)'!B13</f>
        <v>0</v>
      </c>
      <c r="D12" s="189">
        <f t="shared" si="1"/>
        <v>0</v>
      </c>
      <c r="E12" s="195"/>
      <c r="F12" s="195"/>
      <c r="G12" s="195"/>
      <c r="H12" s="195"/>
      <c r="I12" s="195"/>
      <c r="J12" s="195"/>
      <c r="K12" s="189">
        <f t="shared" si="2"/>
        <v>0</v>
      </c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89">
        <f t="shared" si="3"/>
        <v>0</v>
      </c>
      <c r="AX12" s="195"/>
      <c r="AY12" s="195"/>
      <c r="AZ12" s="195"/>
    </row>
    <row r="13" spans="1:52">
      <c r="A13" s="188" t="s">
        <v>741</v>
      </c>
      <c r="B13" s="189">
        <f t="shared" si="0"/>
        <v>0</v>
      </c>
      <c r="C13" s="189">
        <f>'[1]表六 (1)'!B14</f>
        <v>0</v>
      </c>
      <c r="D13" s="189">
        <f t="shared" si="1"/>
        <v>0</v>
      </c>
      <c r="E13" s="195"/>
      <c r="F13" s="195"/>
      <c r="G13" s="195"/>
      <c r="H13" s="195"/>
      <c r="I13" s="195"/>
      <c r="J13" s="195"/>
      <c r="K13" s="189">
        <f t="shared" si="2"/>
        <v>0</v>
      </c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89">
        <f t="shared" si="3"/>
        <v>0</v>
      </c>
      <c r="AX13" s="195"/>
      <c r="AY13" s="195"/>
      <c r="AZ13" s="195"/>
    </row>
    <row r="14" spans="1:52">
      <c r="A14" s="188" t="s">
        <v>742</v>
      </c>
      <c r="B14" s="189">
        <f t="shared" si="0"/>
        <v>0</v>
      </c>
      <c r="C14" s="189">
        <f>'[1]表六 (1)'!B15</f>
        <v>0</v>
      </c>
      <c r="D14" s="189">
        <f t="shared" si="1"/>
        <v>0</v>
      </c>
      <c r="E14" s="195"/>
      <c r="F14" s="195"/>
      <c r="G14" s="195"/>
      <c r="H14" s="195"/>
      <c r="I14" s="195"/>
      <c r="J14" s="195"/>
      <c r="K14" s="189">
        <f t="shared" si="2"/>
        <v>0</v>
      </c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89">
        <f t="shared" si="3"/>
        <v>0</v>
      </c>
      <c r="AX14" s="195"/>
      <c r="AY14" s="195"/>
      <c r="AZ14" s="195"/>
    </row>
    <row r="15" spans="1:52">
      <c r="A15" s="188" t="s">
        <v>743</v>
      </c>
      <c r="B15" s="189">
        <f t="shared" si="0"/>
        <v>0</v>
      </c>
      <c r="C15" s="189">
        <f>'[1]表六 (1)'!B16</f>
        <v>0</v>
      </c>
      <c r="D15" s="189">
        <f t="shared" si="1"/>
        <v>0</v>
      </c>
      <c r="E15" s="195"/>
      <c r="F15" s="195"/>
      <c r="G15" s="195"/>
      <c r="H15" s="195"/>
      <c r="I15" s="195"/>
      <c r="J15" s="195"/>
      <c r="K15" s="189">
        <f t="shared" si="2"/>
        <v>0</v>
      </c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89">
        <f t="shared" si="3"/>
        <v>0</v>
      </c>
      <c r="AX15" s="195"/>
      <c r="AY15" s="195"/>
      <c r="AZ15" s="195"/>
    </row>
    <row r="16" spans="1:52">
      <c r="A16" s="188" t="s">
        <v>744</v>
      </c>
      <c r="B16" s="189">
        <f t="shared" si="0"/>
        <v>0</v>
      </c>
      <c r="C16" s="189">
        <f>'[1]表六 (1)'!B17</f>
        <v>0</v>
      </c>
      <c r="D16" s="189">
        <f t="shared" si="1"/>
        <v>0</v>
      </c>
      <c r="E16" s="195"/>
      <c r="F16" s="195"/>
      <c r="G16" s="195"/>
      <c r="H16" s="195"/>
      <c r="I16" s="195"/>
      <c r="J16" s="195"/>
      <c r="K16" s="189">
        <f t="shared" si="2"/>
        <v>0</v>
      </c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89">
        <f t="shared" si="3"/>
        <v>0</v>
      </c>
      <c r="AX16" s="195"/>
      <c r="AY16" s="195"/>
      <c r="AZ16" s="195"/>
    </row>
    <row r="17" spans="1:52">
      <c r="A17" s="188" t="s">
        <v>745</v>
      </c>
      <c r="B17" s="189">
        <f t="shared" si="0"/>
        <v>0</v>
      </c>
      <c r="C17" s="189">
        <f>'[1]表六 (1)'!B18</f>
        <v>0</v>
      </c>
      <c r="D17" s="189">
        <f t="shared" si="1"/>
        <v>0</v>
      </c>
      <c r="E17" s="195"/>
      <c r="F17" s="195"/>
      <c r="G17" s="195"/>
      <c r="H17" s="195"/>
      <c r="I17" s="195"/>
      <c r="J17" s="195"/>
      <c r="K17" s="189">
        <f t="shared" si="2"/>
        <v>0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89">
        <f t="shared" si="3"/>
        <v>0</v>
      </c>
      <c r="AX17" s="195"/>
      <c r="AY17" s="195"/>
      <c r="AZ17" s="195"/>
    </row>
    <row r="18" spans="1:52">
      <c r="A18" s="188" t="s">
        <v>746</v>
      </c>
      <c r="B18" s="189">
        <f t="shared" si="0"/>
        <v>0</v>
      </c>
      <c r="C18" s="189">
        <f>'[1]表六 (1)'!B19</f>
        <v>0</v>
      </c>
      <c r="D18" s="189">
        <f t="shared" si="1"/>
        <v>0</v>
      </c>
      <c r="E18" s="195"/>
      <c r="F18" s="195"/>
      <c r="G18" s="195"/>
      <c r="H18" s="195"/>
      <c r="I18" s="195"/>
      <c r="J18" s="195"/>
      <c r="K18" s="189">
        <f t="shared" si="2"/>
        <v>0</v>
      </c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89">
        <f t="shared" si="3"/>
        <v>0</v>
      </c>
      <c r="AX18" s="195"/>
      <c r="AY18" s="195"/>
      <c r="AZ18" s="195"/>
    </row>
    <row r="19" spans="1:52">
      <c r="A19" s="188" t="s">
        <v>747</v>
      </c>
      <c r="B19" s="189">
        <f t="shared" si="0"/>
        <v>0</v>
      </c>
      <c r="C19" s="189">
        <f>'[1]表六 (1)'!B20</f>
        <v>0</v>
      </c>
      <c r="D19" s="189">
        <f t="shared" si="1"/>
        <v>0</v>
      </c>
      <c r="E19" s="195"/>
      <c r="F19" s="195"/>
      <c r="G19" s="195"/>
      <c r="H19" s="195"/>
      <c r="I19" s="195"/>
      <c r="J19" s="195"/>
      <c r="K19" s="189">
        <f t="shared" si="2"/>
        <v>0</v>
      </c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89">
        <f t="shared" si="3"/>
        <v>0</v>
      </c>
      <c r="AX19" s="195"/>
      <c r="AY19" s="195"/>
      <c r="AZ19" s="195"/>
    </row>
    <row r="20" spans="1:52">
      <c r="A20" s="188" t="s">
        <v>748</v>
      </c>
      <c r="B20" s="189">
        <f t="shared" si="0"/>
        <v>0</v>
      </c>
      <c r="C20" s="189">
        <f>'[1]表六 (1)'!B21</f>
        <v>0</v>
      </c>
      <c r="D20" s="189">
        <f t="shared" si="1"/>
        <v>0</v>
      </c>
      <c r="E20" s="195"/>
      <c r="F20" s="195"/>
      <c r="G20" s="195"/>
      <c r="H20" s="195"/>
      <c r="I20" s="195"/>
      <c r="J20" s="195"/>
      <c r="K20" s="189">
        <f t="shared" si="2"/>
        <v>0</v>
      </c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89">
        <f t="shared" si="3"/>
        <v>0</v>
      </c>
      <c r="AX20" s="195"/>
      <c r="AY20" s="195"/>
      <c r="AZ20" s="195"/>
    </row>
    <row r="21" spans="1:52">
      <c r="A21" s="188" t="s">
        <v>749</v>
      </c>
      <c r="B21" s="189">
        <f t="shared" si="0"/>
        <v>0</v>
      </c>
      <c r="C21" s="189">
        <f>'[1]表六 (1)'!B22</f>
        <v>0</v>
      </c>
      <c r="D21" s="189">
        <f t="shared" si="1"/>
        <v>0</v>
      </c>
      <c r="E21" s="195"/>
      <c r="F21" s="195"/>
      <c r="G21" s="195"/>
      <c r="H21" s="195"/>
      <c r="I21" s="195"/>
      <c r="J21" s="195"/>
      <c r="K21" s="189">
        <f t="shared" si="2"/>
        <v>0</v>
      </c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89">
        <f t="shared" si="3"/>
        <v>0</v>
      </c>
      <c r="AX21" s="195"/>
      <c r="AY21" s="195"/>
      <c r="AZ21" s="195"/>
    </row>
    <row r="22" spans="1:52">
      <c r="A22" s="188" t="s">
        <v>750</v>
      </c>
      <c r="B22" s="189">
        <f t="shared" si="0"/>
        <v>0</v>
      </c>
      <c r="C22" s="189">
        <f>'[1]表六 (1)'!B23</f>
        <v>0</v>
      </c>
      <c r="D22" s="189">
        <f t="shared" si="1"/>
        <v>0</v>
      </c>
      <c r="E22" s="195"/>
      <c r="F22" s="195"/>
      <c r="G22" s="195"/>
      <c r="H22" s="195"/>
      <c r="I22" s="195"/>
      <c r="J22" s="195"/>
      <c r="K22" s="189">
        <f t="shared" si="2"/>
        <v>0</v>
      </c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89">
        <f t="shared" si="3"/>
        <v>0</v>
      </c>
      <c r="AX22" s="195"/>
      <c r="AY22" s="195"/>
      <c r="AZ22" s="195"/>
    </row>
    <row r="23" spans="1:52">
      <c r="A23" s="188" t="s">
        <v>751</v>
      </c>
      <c r="B23" s="189">
        <f t="shared" si="0"/>
        <v>0</v>
      </c>
      <c r="C23" s="189">
        <f>'[1]表六 (1)'!B24</f>
        <v>0</v>
      </c>
      <c r="D23" s="189">
        <f t="shared" si="1"/>
        <v>0</v>
      </c>
      <c r="E23" s="193">
        <f t="shared" ref="E23:J23" si="13">SUM(E24:E25)</f>
        <v>0</v>
      </c>
      <c r="F23" s="193">
        <f t="shared" si="13"/>
        <v>0</v>
      </c>
      <c r="G23" s="193">
        <f t="shared" si="13"/>
        <v>0</v>
      </c>
      <c r="H23" s="193">
        <f t="shared" si="13"/>
        <v>0</v>
      </c>
      <c r="I23" s="193">
        <f t="shared" si="13"/>
        <v>0</v>
      </c>
      <c r="J23" s="193">
        <f t="shared" si="13"/>
        <v>0</v>
      </c>
      <c r="K23" s="189">
        <f t="shared" si="2"/>
        <v>0</v>
      </c>
      <c r="L23" s="193">
        <f t="shared" ref="L23:AV23" si="14">SUM(L24:L25)</f>
        <v>0</v>
      </c>
      <c r="M23" s="193">
        <f t="shared" si="14"/>
        <v>0</v>
      </c>
      <c r="N23" s="193">
        <f t="shared" si="14"/>
        <v>0</v>
      </c>
      <c r="O23" s="193">
        <f t="shared" si="14"/>
        <v>0</v>
      </c>
      <c r="P23" s="193">
        <f t="shared" si="14"/>
        <v>0</v>
      </c>
      <c r="Q23" s="193">
        <f t="shared" si="14"/>
        <v>0</v>
      </c>
      <c r="R23" s="193">
        <f t="shared" si="14"/>
        <v>0</v>
      </c>
      <c r="S23" s="193">
        <f t="shared" si="14"/>
        <v>0</v>
      </c>
      <c r="T23" s="193">
        <f t="shared" si="14"/>
        <v>0</v>
      </c>
      <c r="U23" s="193">
        <f t="shared" si="14"/>
        <v>0</v>
      </c>
      <c r="V23" s="193">
        <f t="shared" si="14"/>
        <v>0</v>
      </c>
      <c r="W23" s="193">
        <f t="shared" si="14"/>
        <v>0</v>
      </c>
      <c r="X23" s="193">
        <f t="shared" si="14"/>
        <v>0</v>
      </c>
      <c r="Y23" s="193">
        <f t="shared" si="14"/>
        <v>0</v>
      </c>
      <c r="Z23" s="193">
        <f t="shared" si="14"/>
        <v>0</v>
      </c>
      <c r="AA23" s="193">
        <f t="shared" si="14"/>
        <v>0</v>
      </c>
      <c r="AB23" s="193">
        <f t="shared" si="14"/>
        <v>0</v>
      </c>
      <c r="AC23" s="193">
        <f t="shared" si="14"/>
        <v>0</v>
      </c>
      <c r="AD23" s="193">
        <f t="shared" si="14"/>
        <v>0</v>
      </c>
      <c r="AE23" s="193">
        <f t="shared" si="14"/>
        <v>0</v>
      </c>
      <c r="AF23" s="193">
        <f t="shared" si="14"/>
        <v>0</v>
      </c>
      <c r="AG23" s="193">
        <f t="shared" si="14"/>
        <v>0</v>
      </c>
      <c r="AH23" s="193">
        <f t="shared" si="14"/>
        <v>0</v>
      </c>
      <c r="AI23" s="193">
        <f t="shared" si="14"/>
        <v>0</v>
      </c>
      <c r="AJ23" s="193">
        <f t="shared" si="14"/>
        <v>0</v>
      </c>
      <c r="AK23" s="193">
        <f t="shared" si="14"/>
        <v>0</v>
      </c>
      <c r="AL23" s="193">
        <f t="shared" si="14"/>
        <v>0</v>
      </c>
      <c r="AM23" s="193">
        <f t="shared" si="14"/>
        <v>0</v>
      </c>
      <c r="AN23" s="193">
        <f t="shared" si="14"/>
        <v>0</v>
      </c>
      <c r="AO23" s="193">
        <f t="shared" si="14"/>
        <v>0</v>
      </c>
      <c r="AP23" s="193">
        <f t="shared" si="14"/>
        <v>0</v>
      </c>
      <c r="AQ23" s="193">
        <f t="shared" si="14"/>
        <v>0</v>
      </c>
      <c r="AR23" s="193">
        <f t="shared" si="14"/>
        <v>0</v>
      </c>
      <c r="AS23" s="193">
        <f t="shared" si="14"/>
        <v>0</v>
      </c>
      <c r="AT23" s="193">
        <f t="shared" si="14"/>
        <v>0</v>
      </c>
      <c r="AU23" s="193">
        <f t="shared" si="14"/>
        <v>0</v>
      </c>
      <c r="AV23" s="193">
        <f t="shared" si="14"/>
        <v>0</v>
      </c>
      <c r="AW23" s="189">
        <f t="shared" si="3"/>
        <v>0</v>
      </c>
      <c r="AX23" s="193">
        <f t="shared" ref="AX23:AZ23" si="15">SUM(AX24:AX25)</f>
        <v>0</v>
      </c>
      <c r="AY23" s="193">
        <f t="shared" si="15"/>
        <v>0</v>
      </c>
      <c r="AZ23" s="193">
        <f t="shared" si="15"/>
        <v>0</v>
      </c>
    </row>
    <row r="24" spans="1:52">
      <c r="A24" s="188" t="s">
        <v>752</v>
      </c>
      <c r="B24" s="189">
        <f t="shared" si="0"/>
        <v>0</v>
      </c>
      <c r="C24" s="189">
        <f>'[1]表六 (1)'!B25</f>
        <v>0</v>
      </c>
      <c r="D24" s="189">
        <f t="shared" si="1"/>
        <v>0</v>
      </c>
      <c r="E24" s="195"/>
      <c r="F24" s="195"/>
      <c r="G24" s="195"/>
      <c r="H24" s="195"/>
      <c r="I24" s="195"/>
      <c r="J24" s="195"/>
      <c r="K24" s="189">
        <f t="shared" si="2"/>
        <v>0</v>
      </c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89">
        <f t="shared" si="3"/>
        <v>0</v>
      </c>
      <c r="AX24" s="195"/>
      <c r="AY24" s="195"/>
      <c r="AZ24" s="195"/>
    </row>
    <row r="25" spans="1:52">
      <c r="A25" s="188" t="s">
        <v>753</v>
      </c>
      <c r="B25" s="189">
        <f t="shared" si="0"/>
        <v>0</v>
      </c>
      <c r="C25" s="189">
        <f>'[1]表六 (1)'!B26</f>
        <v>0</v>
      </c>
      <c r="D25" s="189">
        <f t="shared" si="1"/>
        <v>0</v>
      </c>
      <c r="E25" s="193">
        <f t="shared" ref="E25:J25" si="16">SUM(E26:E33)</f>
        <v>0</v>
      </c>
      <c r="F25" s="193">
        <f t="shared" si="16"/>
        <v>0</v>
      </c>
      <c r="G25" s="193">
        <f t="shared" si="16"/>
        <v>0</v>
      </c>
      <c r="H25" s="193">
        <f t="shared" si="16"/>
        <v>0</v>
      </c>
      <c r="I25" s="193">
        <f t="shared" si="16"/>
        <v>0</v>
      </c>
      <c r="J25" s="193">
        <f t="shared" si="16"/>
        <v>0</v>
      </c>
      <c r="K25" s="189">
        <f t="shared" si="2"/>
        <v>0</v>
      </c>
      <c r="L25" s="193">
        <f t="shared" ref="L25:AV25" si="17">SUM(L26:L33)</f>
        <v>0</v>
      </c>
      <c r="M25" s="193">
        <f t="shared" si="17"/>
        <v>0</v>
      </c>
      <c r="N25" s="193">
        <f t="shared" si="17"/>
        <v>0</v>
      </c>
      <c r="O25" s="193">
        <f t="shared" si="17"/>
        <v>0</v>
      </c>
      <c r="P25" s="193">
        <f t="shared" si="17"/>
        <v>0</v>
      </c>
      <c r="Q25" s="193">
        <f t="shared" si="17"/>
        <v>0</v>
      </c>
      <c r="R25" s="193">
        <f t="shared" si="17"/>
        <v>0</v>
      </c>
      <c r="S25" s="193">
        <f t="shared" si="17"/>
        <v>0</v>
      </c>
      <c r="T25" s="193">
        <f t="shared" si="17"/>
        <v>0</v>
      </c>
      <c r="U25" s="193">
        <f t="shared" si="17"/>
        <v>0</v>
      </c>
      <c r="V25" s="193">
        <f t="shared" si="17"/>
        <v>0</v>
      </c>
      <c r="W25" s="193">
        <f t="shared" si="17"/>
        <v>0</v>
      </c>
      <c r="X25" s="193">
        <f t="shared" si="17"/>
        <v>0</v>
      </c>
      <c r="Y25" s="193">
        <f t="shared" si="17"/>
        <v>0</v>
      </c>
      <c r="Z25" s="193">
        <f t="shared" si="17"/>
        <v>0</v>
      </c>
      <c r="AA25" s="193">
        <f t="shared" si="17"/>
        <v>0</v>
      </c>
      <c r="AB25" s="193">
        <f t="shared" si="17"/>
        <v>0</v>
      </c>
      <c r="AC25" s="193">
        <f t="shared" si="17"/>
        <v>0</v>
      </c>
      <c r="AD25" s="193">
        <f t="shared" si="17"/>
        <v>0</v>
      </c>
      <c r="AE25" s="193">
        <f t="shared" si="17"/>
        <v>0</v>
      </c>
      <c r="AF25" s="193">
        <f t="shared" si="17"/>
        <v>0</v>
      </c>
      <c r="AG25" s="193">
        <f t="shared" si="17"/>
        <v>0</v>
      </c>
      <c r="AH25" s="193">
        <f t="shared" si="17"/>
        <v>0</v>
      </c>
      <c r="AI25" s="193">
        <f t="shared" si="17"/>
        <v>0</v>
      </c>
      <c r="AJ25" s="193">
        <f t="shared" si="17"/>
        <v>0</v>
      </c>
      <c r="AK25" s="193">
        <f t="shared" si="17"/>
        <v>0</v>
      </c>
      <c r="AL25" s="193">
        <f t="shared" si="17"/>
        <v>0</v>
      </c>
      <c r="AM25" s="193">
        <f t="shared" si="17"/>
        <v>0</v>
      </c>
      <c r="AN25" s="193">
        <f t="shared" si="17"/>
        <v>0</v>
      </c>
      <c r="AO25" s="193">
        <f t="shared" si="17"/>
        <v>0</v>
      </c>
      <c r="AP25" s="193">
        <f t="shared" si="17"/>
        <v>0</v>
      </c>
      <c r="AQ25" s="193">
        <f t="shared" si="17"/>
        <v>0</v>
      </c>
      <c r="AR25" s="193">
        <f t="shared" si="17"/>
        <v>0</v>
      </c>
      <c r="AS25" s="193">
        <f t="shared" si="17"/>
        <v>0</v>
      </c>
      <c r="AT25" s="193">
        <f t="shared" si="17"/>
        <v>0</v>
      </c>
      <c r="AU25" s="193">
        <f t="shared" si="17"/>
        <v>0</v>
      </c>
      <c r="AV25" s="193">
        <f t="shared" si="17"/>
        <v>0</v>
      </c>
      <c r="AW25" s="189">
        <f t="shared" si="3"/>
        <v>0</v>
      </c>
      <c r="AX25" s="193">
        <f t="shared" ref="AX25:AZ25" si="18">SUM(AX26:AX33)</f>
        <v>0</v>
      </c>
      <c r="AY25" s="193">
        <f t="shared" si="18"/>
        <v>0</v>
      </c>
      <c r="AZ25" s="193">
        <f t="shared" si="18"/>
        <v>0</v>
      </c>
    </row>
    <row r="26" spans="1:52">
      <c r="A26" s="188" t="s">
        <v>754</v>
      </c>
      <c r="B26" s="189">
        <f t="shared" si="0"/>
        <v>0</v>
      </c>
      <c r="C26" s="189">
        <f>'[1]表六 (1)'!B27</f>
        <v>0</v>
      </c>
      <c r="D26" s="189">
        <f t="shared" si="1"/>
        <v>0</v>
      </c>
      <c r="E26" s="195"/>
      <c r="F26" s="195"/>
      <c r="G26" s="195"/>
      <c r="H26" s="195"/>
      <c r="I26" s="195"/>
      <c r="J26" s="195"/>
      <c r="K26" s="189">
        <f t="shared" si="2"/>
        <v>0</v>
      </c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89">
        <f t="shared" si="3"/>
        <v>0</v>
      </c>
      <c r="AX26" s="195"/>
      <c r="AY26" s="195"/>
      <c r="AZ26" s="195"/>
    </row>
    <row r="27" spans="1:52">
      <c r="A27" s="188" t="s">
        <v>755</v>
      </c>
      <c r="B27" s="189">
        <f t="shared" si="0"/>
        <v>0</v>
      </c>
      <c r="C27" s="189">
        <f>'[1]表六 (1)'!B28</f>
        <v>0</v>
      </c>
      <c r="D27" s="189">
        <f t="shared" si="1"/>
        <v>0</v>
      </c>
      <c r="E27" s="195"/>
      <c r="F27" s="195"/>
      <c r="G27" s="195"/>
      <c r="H27" s="195"/>
      <c r="I27" s="195"/>
      <c r="J27" s="195"/>
      <c r="K27" s="189">
        <f t="shared" si="2"/>
        <v>0</v>
      </c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89">
        <f t="shared" si="3"/>
        <v>0</v>
      </c>
      <c r="AX27" s="195"/>
      <c r="AY27" s="195"/>
      <c r="AZ27" s="195"/>
    </row>
    <row r="28" spans="1:52">
      <c r="A28" s="188" t="s">
        <v>756</v>
      </c>
      <c r="B28" s="189">
        <f t="shared" si="0"/>
        <v>0</v>
      </c>
      <c r="C28" s="189">
        <f>'[1]表六 (1)'!B29</f>
        <v>0</v>
      </c>
      <c r="D28" s="189">
        <f t="shared" si="1"/>
        <v>0</v>
      </c>
      <c r="E28" s="195"/>
      <c r="F28" s="195"/>
      <c r="G28" s="195"/>
      <c r="H28" s="195"/>
      <c r="I28" s="195"/>
      <c r="J28" s="195"/>
      <c r="K28" s="189">
        <f t="shared" si="2"/>
        <v>0</v>
      </c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89">
        <f t="shared" si="3"/>
        <v>0</v>
      </c>
      <c r="AX28" s="195"/>
      <c r="AY28" s="195"/>
      <c r="AZ28" s="195"/>
    </row>
    <row r="29" spans="1:52">
      <c r="A29" s="188" t="s">
        <v>757</v>
      </c>
      <c r="B29" s="189">
        <f t="shared" si="0"/>
        <v>0</v>
      </c>
      <c r="C29" s="189">
        <f>'[1]表六 (1)'!B30</f>
        <v>0</v>
      </c>
      <c r="D29" s="189">
        <f t="shared" si="1"/>
        <v>0</v>
      </c>
      <c r="E29" s="195"/>
      <c r="F29" s="195"/>
      <c r="G29" s="195"/>
      <c r="H29" s="195"/>
      <c r="I29" s="195"/>
      <c r="J29" s="195"/>
      <c r="K29" s="189">
        <f t="shared" si="2"/>
        <v>0</v>
      </c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89">
        <f t="shared" si="3"/>
        <v>0</v>
      </c>
      <c r="AX29" s="195"/>
      <c r="AY29" s="195"/>
      <c r="AZ29" s="195"/>
    </row>
    <row r="30" spans="1:52">
      <c r="A30" s="188" t="s">
        <v>758</v>
      </c>
      <c r="B30" s="189">
        <f t="shared" si="0"/>
        <v>0</v>
      </c>
      <c r="C30" s="189">
        <f>'[1]表六 (1)'!B31</f>
        <v>0</v>
      </c>
      <c r="D30" s="189">
        <f t="shared" si="1"/>
        <v>0</v>
      </c>
      <c r="E30" s="195"/>
      <c r="F30" s="195"/>
      <c r="G30" s="195"/>
      <c r="H30" s="195"/>
      <c r="I30" s="195"/>
      <c r="J30" s="195"/>
      <c r="K30" s="189">
        <f t="shared" si="2"/>
        <v>0</v>
      </c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89">
        <f t="shared" si="3"/>
        <v>0</v>
      </c>
      <c r="AX30" s="195"/>
      <c r="AY30" s="195"/>
      <c r="AZ30" s="195"/>
    </row>
    <row r="31" spans="1:52">
      <c r="A31" s="188" t="s">
        <v>759</v>
      </c>
      <c r="B31" s="189">
        <f t="shared" si="0"/>
        <v>0</v>
      </c>
      <c r="C31" s="189">
        <f>'[1]表六 (1)'!B32</f>
        <v>0</v>
      </c>
      <c r="D31" s="189">
        <f t="shared" si="1"/>
        <v>0</v>
      </c>
      <c r="E31" s="195"/>
      <c r="F31" s="195"/>
      <c r="G31" s="195"/>
      <c r="H31" s="195"/>
      <c r="I31" s="195"/>
      <c r="J31" s="195"/>
      <c r="K31" s="189">
        <f t="shared" si="2"/>
        <v>0</v>
      </c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89">
        <f t="shared" si="3"/>
        <v>0</v>
      </c>
      <c r="AX31" s="195"/>
      <c r="AY31" s="195"/>
      <c r="AZ31" s="195"/>
    </row>
    <row r="32" spans="1:52">
      <c r="A32" s="188" t="s">
        <v>760</v>
      </c>
      <c r="B32" s="189">
        <f t="shared" si="0"/>
        <v>0</v>
      </c>
      <c r="C32" s="189">
        <f>'[1]表六 (1)'!B33</f>
        <v>0</v>
      </c>
      <c r="D32" s="189">
        <f t="shared" si="1"/>
        <v>0</v>
      </c>
      <c r="E32" s="195"/>
      <c r="F32" s="195"/>
      <c r="G32" s="195"/>
      <c r="H32" s="195"/>
      <c r="I32" s="195"/>
      <c r="J32" s="195"/>
      <c r="K32" s="189">
        <f t="shared" si="2"/>
        <v>0</v>
      </c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89">
        <f t="shared" si="3"/>
        <v>0</v>
      </c>
      <c r="AX32" s="195"/>
      <c r="AY32" s="195"/>
      <c r="AZ32" s="195"/>
    </row>
    <row r="33" spans="1:52">
      <c r="A33" s="188" t="s">
        <v>761</v>
      </c>
      <c r="B33" s="189">
        <f t="shared" si="0"/>
        <v>0</v>
      </c>
      <c r="C33" s="189">
        <f>'[1]表六 (1)'!B34</f>
        <v>0</v>
      </c>
      <c r="D33" s="189">
        <f t="shared" si="1"/>
        <v>0</v>
      </c>
      <c r="E33" s="195"/>
      <c r="F33" s="195"/>
      <c r="G33" s="195"/>
      <c r="H33" s="195"/>
      <c r="I33" s="195"/>
      <c r="J33" s="195"/>
      <c r="K33" s="189">
        <f t="shared" si="2"/>
        <v>0</v>
      </c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89">
        <f t="shared" si="3"/>
        <v>0</v>
      </c>
      <c r="AX33" s="195"/>
      <c r="AY33" s="195"/>
      <c r="AZ33" s="195"/>
    </row>
    <row r="34" spans="1:52">
      <c r="A34" s="188" t="s">
        <v>762</v>
      </c>
      <c r="B34" s="189">
        <f t="shared" si="0"/>
        <v>0</v>
      </c>
      <c r="C34" s="189">
        <f>'[1]表六 (1)'!B35</f>
        <v>0</v>
      </c>
      <c r="D34" s="189">
        <f t="shared" si="1"/>
        <v>0</v>
      </c>
      <c r="E34" s="193">
        <f t="shared" ref="E34:J34" si="19">SUM(E35:E36)</f>
        <v>0</v>
      </c>
      <c r="F34" s="193">
        <f t="shared" si="19"/>
        <v>0</v>
      </c>
      <c r="G34" s="193">
        <f t="shared" si="19"/>
        <v>0</v>
      </c>
      <c r="H34" s="193">
        <f t="shared" si="19"/>
        <v>0</v>
      </c>
      <c r="I34" s="193">
        <f t="shared" si="19"/>
        <v>0</v>
      </c>
      <c r="J34" s="193">
        <f t="shared" si="19"/>
        <v>0</v>
      </c>
      <c r="K34" s="189">
        <f t="shared" si="2"/>
        <v>0</v>
      </c>
      <c r="L34" s="193">
        <f t="shared" ref="L34:AV34" si="20">SUM(L35:L36)</f>
        <v>0</v>
      </c>
      <c r="M34" s="193">
        <f t="shared" si="20"/>
        <v>0</v>
      </c>
      <c r="N34" s="193">
        <f t="shared" si="20"/>
        <v>0</v>
      </c>
      <c r="O34" s="193">
        <f t="shared" si="20"/>
        <v>0</v>
      </c>
      <c r="P34" s="193">
        <f t="shared" si="20"/>
        <v>0</v>
      </c>
      <c r="Q34" s="193">
        <f t="shared" si="20"/>
        <v>0</v>
      </c>
      <c r="R34" s="193">
        <f t="shared" si="20"/>
        <v>0</v>
      </c>
      <c r="S34" s="193">
        <f t="shared" si="20"/>
        <v>0</v>
      </c>
      <c r="T34" s="193">
        <f t="shared" si="20"/>
        <v>0</v>
      </c>
      <c r="U34" s="193">
        <f t="shared" si="20"/>
        <v>0</v>
      </c>
      <c r="V34" s="193">
        <f t="shared" si="20"/>
        <v>0</v>
      </c>
      <c r="W34" s="193">
        <f t="shared" si="20"/>
        <v>0</v>
      </c>
      <c r="X34" s="193">
        <f t="shared" si="20"/>
        <v>0</v>
      </c>
      <c r="Y34" s="193">
        <f t="shared" si="20"/>
        <v>0</v>
      </c>
      <c r="Z34" s="193">
        <f t="shared" si="20"/>
        <v>0</v>
      </c>
      <c r="AA34" s="193">
        <f t="shared" si="20"/>
        <v>0</v>
      </c>
      <c r="AB34" s="193">
        <f t="shared" si="20"/>
        <v>0</v>
      </c>
      <c r="AC34" s="193">
        <f t="shared" si="20"/>
        <v>0</v>
      </c>
      <c r="AD34" s="193">
        <f t="shared" si="20"/>
        <v>0</v>
      </c>
      <c r="AE34" s="193">
        <f t="shared" si="20"/>
        <v>0</v>
      </c>
      <c r="AF34" s="193">
        <f t="shared" si="20"/>
        <v>0</v>
      </c>
      <c r="AG34" s="193">
        <f t="shared" si="20"/>
        <v>0</v>
      </c>
      <c r="AH34" s="193">
        <f t="shared" si="20"/>
        <v>0</v>
      </c>
      <c r="AI34" s="193">
        <f t="shared" si="20"/>
        <v>0</v>
      </c>
      <c r="AJ34" s="193">
        <f t="shared" si="20"/>
        <v>0</v>
      </c>
      <c r="AK34" s="193">
        <f t="shared" si="20"/>
        <v>0</v>
      </c>
      <c r="AL34" s="193">
        <f t="shared" si="20"/>
        <v>0</v>
      </c>
      <c r="AM34" s="193">
        <f t="shared" si="20"/>
        <v>0</v>
      </c>
      <c r="AN34" s="193">
        <f t="shared" si="20"/>
        <v>0</v>
      </c>
      <c r="AO34" s="193">
        <f t="shared" si="20"/>
        <v>0</v>
      </c>
      <c r="AP34" s="193">
        <f t="shared" si="20"/>
        <v>0</v>
      </c>
      <c r="AQ34" s="193">
        <f t="shared" si="20"/>
        <v>0</v>
      </c>
      <c r="AR34" s="193">
        <f t="shared" si="20"/>
        <v>0</v>
      </c>
      <c r="AS34" s="193">
        <f t="shared" si="20"/>
        <v>0</v>
      </c>
      <c r="AT34" s="193">
        <f t="shared" si="20"/>
        <v>0</v>
      </c>
      <c r="AU34" s="193">
        <f t="shared" si="20"/>
        <v>0</v>
      </c>
      <c r="AV34" s="193">
        <f t="shared" si="20"/>
        <v>0</v>
      </c>
      <c r="AW34" s="189">
        <f t="shared" si="3"/>
        <v>0</v>
      </c>
      <c r="AX34" s="193">
        <f t="shared" ref="AX34:AZ34" si="21">SUM(AX35:AX36)</f>
        <v>0</v>
      </c>
      <c r="AY34" s="193">
        <f t="shared" si="21"/>
        <v>0</v>
      </c>
      <c r="AZ34" s="193">
        <f t="shared" si="21"/>
        <v>0</v>
      </c>
    </row>
    <row r="35" spans="1:52">
      <c r="A35" s="188" t="s">
        <v>763</v>
      </c>
      <c r="B35" s="189">
        <f t="shared" si="0"/>
        <v>0</v>
      </c>
      <c r="C35" s="189">
        <f>'[1]表六 (1)'!B36</f>
        <v>0</v>
      </c>
      <c r="D35" s="189">
        <f t="shared" si="1"/>
        <v>0</v>
      </c>
      <c r="E35" s="195"/>
      <c r="F35" s="195"/>
      <c r="G35" s="195"/>
      <c r="H35" s="195"/>
      <c r="I35" s="195"/>
      <c r="J35" s="195"/>
      <c r="K35" s="189">
        <f t="shared" si="2"/>
        <v>0</v>
      </c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89">
        <f t="shared" si="3"/>
        <v>0</v>
      </c>
      <c r="AX35" s="195"/>
      <c r="AY35" s="195"/>
      <c r="AZ35" s="195"/>
    </row>
    <row r="36" spans="1:52">
      <c r="A36" s="188" t="s">
        <v>764</v>
      </c>
      <c r="B36" s="189">
        <f t="shared" si="0"/>
        <v>0</v>
      </c>
      <c r="C36" s="189">
        <f>'[1]表六 (1)'!B37</f>
        <v>0</v>
      </c>
      <c r="D36" s="189">
        <f t="shared" si="1"/>
        <v>0</v>
      </c>
      <c r="E36" s="193">
        <f t="shared" ref="E36:J36" si="22">SUM(E37:E51)</f>
        <v>0</v>
      </c>
      <c r="F36" s="193">
        <f t="shared" si="22"/>
        <v>0</v>
      </c>
      <c r="G36" s="193">
        <f t="shared" si="22"/>
        <v>0</v>
      </c>
      <c r="H36" s="193">
        <f t="shared" si="22"/>
        <v>0</v>
      </c>
      <c r="I36" s="193">
        <f t="shared" si="22"/>
        <v>0</v>
      </c>
      <c r="J36" s="193">
        <f t="shared" si="22"/>
        <v>0</v>
      </c>
      <c r="K36" s="189">
        <f t="shared" si="2"/>
        <v>0</v>
      </c>
      <c r="L36" s="193">
        <f t="shared" ref="L36:AV36" si="23">SUM(L37:L51)</f>
        <v>0</v>
      </c>
      <c r="M36" s="193">
        <f t="shared" si="23"/>
        <v>0</v>
      </c>
      <c r="N36" s="193">
        <f t="shared" si="23"/>
        <v>0</v>
      </c>
      <c r="O36" s="193">
        <f t="shared" si="23"/>
        <v>0</v>
      </c>
      <c r="P36" s="193">
        <f t="shared" si="23"/>
        <v>0</v>
      </c>
      <c r="Q36" s="193">
        <f t="shared" si="23"/>
        <v>0</v>
      </c>
      <c r="R36" s="193">
        <f t="shared" si="23"/>
        <v>0</v>
      </c>
      <c r="S36" s="193">
        <f t="shared" si="23"/>
        <v>0</v>
      </c>
      <c r="T36" s="193">
        <f t="shared" si="23"/>
        <v>0</v>
      </c>
      <c r="U36" s="193">
        <f t="shared" si="23"/>
        <v>0</v>
      </c>
      <c r="V36" s="193">
        <f t="shared" si="23"/>
        <v>0</v>
      </c>
      <c r="W36" s="193">
        <f t="shared" si="23"/>
        <v>0</v>
      </c>
      <c r="X36" s="193">
        <f t="shared" si="23"/>
        <v>0</v>
      </c>
      <c r="Y36" s="193">
        <f t="shared" si="23"/>
        <v>0</v>
      </c>
      <c r="Z36" s="193">
        <f t="shared" si="23"/>
        <v>0</v>
      </c>
      <c r="AA36" s="193">
        <f t="shared" si="23"/>
        <v>0</v>
      </c>
      <c r="AB36" s="193">
        <f t="shared" si="23"/>
        <v>0</v>
      </c>
      <c r="AC36" s="193">
        <f t="shared" si="23"/>
        <v>0</v>
      </c>
      <c r="AD36" s="193">
        <f t="shared" si="23"/>
        <v>0</v>
      </c>
      <c r="AE36" s="193">
        <f t="shared" si="23"/>
        <v>0</v>
      </c>
      <c r="AF36" s="193">
        <f t="shared" si="23"/>
        <v>0</v>
      </c>
      <c r="AG36" s="193">
        <f t="shared" si="23"/>
        <v>0</v>
      </c>
      <c r="AH36" s="193">
        <f t="shared" si="23"/>
        <v>0</v>
      </c>
      <c r="AI36" s="193">
        <f t="shared" si="23"/>
        <v>0</v>
      </c>
      <c r="AJ36" s="193">
        <f t="shared" si="23"/>
        <v>0</v>
      </c>
      <c r="AK36" s="193">
        <f t="shared" si="23"/>
        <v>0</v>
      </c>
      <c r="AL36" s="193">
        <f t="shared" si="23"/>
        <v>0</v>
      </c>
      <c r="AM36" s="193">
        <f t="shared" si="23"/>
        <v>0</v>
      </c>
      <c r="AN36" s="193">
        <f t="shared" si="23"/>
        <v>0</v>
      </c>
      <c r="AO36" s="193">
        <f t="shared" si="23"/>
        <v>0</v>
      </c>
      <c r="AP36" s="193">
        <f t="shared" si="23"/>
        <v>0</v>
      </c>
      <c r="AQ36" s="193">
        <f t="shared" si="23"/>
        <v>0</v>
      </c>
      <c r="AR36" s="193">
        <f t="shared" si="23"/>
        <v>0</v>
      </c>
      <c r="AS36" s="193">
        <f t="shared" si="23"/>
        <v>0</v>
      </c>
      <c r="AT36" s="193">
        <f t="shared" si="23"/>
        <v>0</v>
      </c>
      <c r="AU36" s="193">
        <f t="shared" si="23"/>
        <v>0</v>
      </c>
      <c r="AV36" s="193">
        <f t="shared" si="23"/>
        <v>0</v>
      </c>
      <c r="AW36" s="189">
        <f t="shared" si="3"/>
        <v>0</v>
      </c>
      <c r="AX36" s="193">
        <f t="shared" ref="AX36:AZ36" si="24">SUM(AX37:AX51)</f>
        <v>0</v>
      </c>
      <c r="AY36" s="193">
        <f t="shared" si="24"/>
        <v>0</v>
      </c>
      <c r="AZ36" s="193">
        <f t="shared" si="24"/>
        <v>0</v>
      </c>
    </row>
    <row r="37" spans="1:52">
      <c r="A37" s="188" t="s">
        <v>765</v>
      </c>
      <c r="B37" s="189">
        <f t="shared" si="0"/>
        <v>0</v>
      </c>
      <c r="C37" s="189">
        <f>'[1]表六 (1)'!B38</f>
        <v>0</v>
      </c>
      <c r="D37" s="189">
        <f t="shared" si="1"/>
        <v>0</v>
      </c>
      <c r="E37" s="195"/>
      <c r="F37" s="195"/>
      <c r="G37" s="195"/>
      <c r="H37" s="195"/>
      <c r="I37" s="195"/>
      <c r="J37" s="195"/>
      <c r="K37" s="189">
        <f t="shared" si="2"/>
        <v>0</v>
      </c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89">
        <f t="shared" si="3"/>
        <v>0</v>
      </c>
      <c r="AX37" s="195"/>
      <c r="AY37" s="195"/>
      <c r="AZ37" s="195"/>
    </row>
    <row r="38" spans="1:52">
      <c r="A38" s="188" t="s">
        <v>766</v>
      </c>
      <c r="B38" s="189">
        <f t="shared" si="0"/>
        <v>0</v>
      </c>
      <c r="C38" s="189">
        <f>'[1]表六 (1)'!B39</f>
        <v>0</v>
      </c>
      <c r="D38" s="189">
        <f t="shared" si="1"/>
        <v>0</v>
      </c>
      <c r="E38" s="195"/>
      <c r="F38" s="195"/>
      <c r="G38" s="195"/>
      <c r="H38" s="195"/>
      <c r="I38" s="195"/>
      <c r="J38" s="195"/>
      <c r="K38" s="189">
        <f t="shared" si="2"/>
        <v>0</v>
      </c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89">
        <f t="shared" si="3"/>
        <v>0</v>
      </c>
      <c r="AX38" s="195"/>
      <c r="AY38" s="195"/>
      <c r="AZ38" s="195"/>
    </row>
    <row r="39" spans="1:52">
      <c r="A39" s="188" t="s">
        <v>767</v>
      </c>
      <c r="B39" s="189">
        <f t="shared" si="0"/>
        <v>0</v>
      </c>
      <c r="C39" s="189">
        <f>'[1]表六 (1)'!B40</f>
        <v>0</v>
      </c>
      <c r="D39" s="189">
        <f t="shared" si="1"/>
        <v>0</v>
      </c>
      <c r="E39" s="195"/>
      <c r="F39" s="195"/>
      <c r="G39" s="195"/>
      <c r="H39" s="195"/>
      <c r="I39" s="195"/>
      <c r="J39" s="195"/>
      <c r="K39" s="189">
        <f t="shared" si="2"/>
        <v>0</v>
      </c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89">
        <f t="shared" si="3"/>
        <v>0</v>
      </c>
      <c r="AX39" s="195"/>
      <c r="AY39" s="195"/>
      <c r="AZ39" s="195"/>
    </row>
    <row r="40" spans="1:52">
      <c r="A40" s="188" t="s">
        <v>768</v>
      </c>
      <c r="B40" s="189">
        <f t="shared" si="0"/>
        <v>0</v>
      </c>
      <c r="C40" s="189">
        <f>'[1]表六 (1)'!B41</f>
        <v>0</v>
      </c>
      <c r="D40" s="189">
        <f t="shared" si="1"/>
        <v>0</v>
      </c>
      <c r="E40" s="195"/>
      <c r="F40" s="195"/>
      <c r="G40" s="195"/>
      <c r="H40" s="195"/>
      <c r="I40" s="195"/>
      <c r="J40" s="195"/>
      <c r="K40" s="189">
        <f t="shared" si="2"/>
        <v>0</v>
      </c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89">
        <f t="shared" si="3"/>
        <v>0</v>
      </c>
      <c r="AX40" s="195"/>
      <c r="AY40" s="195"/>
      <c r="AZ40" s="195"/>
    </row>
    <row r="41" spans="1:52">
      <c r="A41" s="188" t="s">
        <v>769</v>
      </c>
      <c r="B41" s="189">
        <f t="shared" si="0"/>
        <v>0</v>
      </c>
      <c r="C41" s="189">
        <f>'[1]表六 (1)'!B42</f>
        <v>0</v>
      </c>
      <c r="D41" s="189">
        <f t="shared" si="1"/>
        <v>0</v>
      </c>
      <c r="E41" s="195"/>
      <c r="F41" s="195"/>
      <c r="G41" s="195"/>
      <c r="H41" s="195"/>
      <c r="I41" s="195"/>
      <c r="J41" s="195"/>
      <c r="K41" s="189">
        <f t="shared" si="2"/>
        <v>0</v>
      </c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89">
        <f t="shared" si="3"/>
        <v>0</v>
      </c>
      <c r="AX41" s="195"/>
      <c r="AY41" s="195"/>
      <c r="AZ41" s="195"/>
    </row>
    <row r="42" spans="1:52">
      <c r="A42" s="188" t="s">
        <v>770</v>
      </c>
      <c r="B42" s="189">
        <f t="shared" si="0"/>
        <v>0</v>
      </c>
      <c r="C42" s="189">
        <f>'[1]表六 (1)'!B43</f>
        <v>0</v>
      </c>
      <c r="D42" s="189">
        <f t="shared" si="1"/>
        <v>0</v>
      </c>
      <c r="E42" s="195"/>
      <c r="F42" s="195"/>
      <c r="G42" s="195"/>
      <c r="H42" s="195"/>
      <c r="I42" s="195"/>
      <c r="J42" s="195"/>
      <c r="K42" s="189">
        <f t="shared" si="2"/>
        <v>0</v>
      </c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89">
        <f t="shared" si="3"/>
        <v>0</v>
      </c>
      <c r="AX42" s="195"/>
      <c r="AY42" s="195"/>
      <c r="AZ42" s="195"/>
    </row>
    <row r="43" spans="1:52">
      <c r="A43" s="188" t="s">
        <v>771</v>
      </c>
      <c r="B43" s="189">
        <f t="shared" si="0"/>
        <v>0</v>
      </c>
      <c r="C43" s="189">
        <f>'[1]表六 (1)'!B44</f>
        <v>0</v>
      </c>
      <c r="D43" s="189">
        <f t="shared" si="1"/>
        <v>0</v>
      </c>
      <c r="E43" s="195"/>
      <c r="F43" s="195"/>
      <c r="G43" s="195"/>
      <c r="H43" s="195"/>
      <c r="I43" s="195"/>
      <c r="J43" s="195"/>
      <c r="K43" s="189">
        <f t="shared" si="2"/>
        <v>0</v>
      </c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89">
        <f t="shared" si="3"/>
        <v>0</v>
      </c>
      <c r="AX43" s="195"/>
      <c r="AY43" s="195"/>
      <c r="AZ43" s="195"/>
    </row>
    <row r="44" spans="1:52">
      <c r="A44" s="188" t="s">
        <v>772</v>
      </c>
      <c r="B44" s="189">
        <f t="shared" si="0"/>
        <v>0</v>
      </c>
      <c r="C44" s="189">
        <f>'[1]表六 (1)'!B45</f>
        <v>0</v>
      </c>
      <c r="D44" s="189">
        <f t="shared" si="1"/>
        <v>0</v>
      </c>
      <c r="E44" s="195"/>
      <c r="F44" s="195"/>
      <c r="G44" s="195"/>
      <c r="H44" s="195"/>
      <c r="I44" s="195"/>
      <c r="J44" s="195"/>
      <c r="K44" s="189">
        <f t="shared" si="2"/>
        <v>0</v>
      </c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89">
        <f t="shared" si="3"/>
        <v>0</v>
      </c>
      <c r="AX44" s="195"/>
      <c r="AY44" s="195"/>
      <c r="AZ44" s="195"/>
    </row>
    <row r="45" spans="1:52">
      <c r="A45" s="188" t="s">
        <v>773</v>
      </c>
      <c r="B45" s="189">
        <f t="shared" si="0"/>
        <v>0</v>
      </c>
      <c r="C45" s="189">
        <f>'[1]表六 (1)'!B46</f>
        <v>0</v>
      </c>
      <c r="D45" s="189">
        <f t="shared" si="1"/>
        <v>0</v>
      </c>
      <c r="E45" s="195"/>
      <c r="F45" s="195"/>
      <c r="G45" s="195"/>
      <c r="H45" s="195"/>
      <c r="I45" s="195"/>
      <c r="J45" s="195"/>
      <c r="K45" s="189">
        <f t="shared" si="2"/>
        <v>0</v>
      </c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89">
        <f t="shared" si="3"/>
        <v>0</v>
      </c>
      <c r="AX45" s="195"/>
      <c r="AY45" s="195"/>
      <c r="AZ45" s="195"/>
    </row>
    <row r="46" spans="1:52">
      <c r="A46" s="188" t="s">
        <v>774</v>
      </c>
      <c r="B46" s="189">
        <f t="shared" si="0"/>
        <v>0</v>
      </c>
      <c r="C46" s="189">
        <f>'[1]表六 (1)'!B47</f>
        <v>0</v>
      </c>
      <c r="D46" s="189">
        <f t="shared" si="1"/>
        <v>0</v>
      </c>
      <c r="E46" s="195"/>
      <c r="F46" s="195"/>
      <c r="G46" s="195"/>
      <c r="H46" s="195"/>
      <c r="I46" s="195"/>
      <c r="J46" s="195"/>
      <c r="K46" s="189">
        <f t="shared" si="2"/>
        <v>0</v>
      </c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89">
        <f t="shared" si="3"/>
        <v>0</v>
      </c>
      <c r="AX46" s="195"/>
      <c r="AY46" s="195"/>
      <c r="AZ46" s="195"/>
    </row>
    <row r="47" spans="1:52">
      <c r="A47" s="188" t="s">
        <v>775</v>
      </c>
      <c r="B47" s="189">
        <f t="shared" si="0"/>
        <v>0</v>
      </c>
      <c r="C47" s="189">
        <f>'[1]表六 (1)'!B48</f>
        <v>0</v>
      </c>
      <c r="D47" s="189">
        <f t="shared" si="1"/>
        <v>0</v>
      </c>
      <c r="E47" s="195"/>
      <c r="F47" s="195"/>
      <c r="G47" s="195"/>
      <c r="H47" s="195"/>
      <c r="I47" s="195"/>
      <c r="J47" s="195"/>
      <c r="K47" s="189">
        <f t="shared" si="2"/>
        <v>0</v>
      </c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95"/>
      <c r="AW47" s="189">
        <f t="shared" si="3"/>
        <v>0</v>
      </c>
      <c r="AX47" s="195"/>
      <c r="AY47" s="195"/>
      <c r="AZ47" s="195"/>
    </row>
    <row r="48" spans="1:52">
      <c r="A48" s="188" t="s">
        <v>776</v>
      </c>
      <c r="B48" s="189">
        <f t="shared" si="0"/>
        <v>0</v>
      </c>
      <c r="C48" s="189">
        <f>'[1]表六 (1)'!B49</f>
        <v>0</v>
      </c>
      <c r="D48" s="189">
        <f t="shared" si="1"/>
        <v>0</v>
      </c>
      <c r="E48" s="195"/>
      <c r="F48" s="195"/>
      <c r="G48" s="195"/>
      <c r="H48" s="195"/>
      <c r="I48" s="195"/>
      <c r="J48" s="195"/>
      <c r="K48" s="189">
        <f t="shared" si="2"/>
        <v>0</v>
      </c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89">
        <f t="shared" si="3"/>
        <v>0</v>
      </c>
      <c r="AX48" s="195"/>
      <c r="AY48" s="195"/>
      <c r="AZ48" s="195"/>
    </row>
    <row r="49" spans="1:52">
      <c r="A49" s="188" t="s">
        <v>777</v>
      </c>
      <c r="B49" s="189">
        <f t="shared" si="0"/>
        <v>0</v>
      </c>
      <c r="C49" s="189">
        <f>'[1]表六 (1)'!B50</f>
        <v>0</v>
      </c>
      <c r="D49" s="189">
        <f t="shared" si="1"/>
        <v>0</v>
      </c>
      <c r="E49" s="195"/>
      <c r="F49" s="195"/>
      <c r="G49" s="195"/>
      <c r="H49" s="195"/>
      <c r="I49" s="195"/>
      <c r="J49" s="195"/>
      <c r="K49" s="189">
        <f t="shared" si="2"/>
        <v>0</v>
      </c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89">
        <f t="shared" si="3"/>
        <v>0</v>
      </c>
      <c r="AX49" s="195"/>
      <c r="AY49" s="195"/>
      <c r="AZ49" s="195"/>
    </row>
    <row r="50" spans="1:52">
      <c r="A50" s="188" t="s">
        <v>778</v>
      </c>
      <c r="B50" s="189">
        <f t="shared" si="0"/>
        <v>0</v>
      </c>
      <c r="C50" s="189">
        <f>'[1]表六 (1)'!B51</f>
        <v>0</v>
      </c>
      <c r="D50" s="189">
        <f t="shared" si="1"/>
        <v>0</v>
      </c>
      <c r="E50" s="195"/>
      <c r="F50" s="195"/>
      <c r="G50" s="195"/>
      <c r="H50" s="195"/>
      <c r="I50" s="195"/>
      <c r="J50" s="195"/>
      <c r="K50" s="189">
        <f t="shared" si="2"/>
        <v>0</v>
      </c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89">
        <f t="shared" si="3"/>
        <v>0</v>
      </c>
      <c r="AX50" s="195"/>
      <c r="AY50" s="195"/>
      <c r="AZ50" s="195"/>
    </row>
    <row r="51" spans="1:52">
      <c r="A51" s="188" t="s">
        <v>779</v>
      </c>
      <c r="B51" s="189">
        <f t="shared" si="0"/>
        <v>0</v>
      </c>
      <c r="C51" s="189">
        <f>'[1]表六 (1)'!B52</f>
        <v>0</v>
      </c>
      <c r="D51" s="189">
        <f t="shared" si="1"/>
        <v>0</v>
      </c>
      <c r="E51" s="195"/>
      <c r="F51" s="195"/>
      <c r="G51" s="195"/>
      <c r="H51" s="195"/>
      <c r="I51" s="195"/>
      <c r="J51" s="195"/>
      <c r="K51" s="189">
        <f t="shared" si="2"/>
        <v>0</v>
      </c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89">
        <f t="shared" si="3"/>
        <v>0</v>
      </c>
      <c r="AX51" s="195"/>
      <c r="AY51" s="195"/>
      <c r="AZ51" s="195"/>
    </row>
    <row r="52" spans="1:52">
      <c r="A52" s="188" t="s">
        <v>780</v>
      </c>
      <c r="B52" s="189">
        <f t="shared" si="0"/>
        <v>0</v>
      </c>
      <c r="C52" s="189">
        <f>'[1]表六 (1)'!B53</f>
        <v>0</v>
      </c>
      <c r="D52" s="189">
        <f t="shared" si="1"/>
        <v>0</v>
      </c>
      <c r="E52" s="193">
        <f t="shared" ref="E52:J52" si="25">SUM(E53:E54)</f>
        <v>0</v>
      </c>
      <c r="F52" s="193">
        <f t="shared" si="25"/>
        <v>0</v>
      </c>
      <c r="G52" s="193">
        <f t="shared" si="25"/>
        <v>0</v>
      </c>
      <c r="H52" s="193">
        <f t="shared" si="25"/>
        <v>0</v>
      </c>
      <c r="I52" s="193">
        <f t="shared" si="25"/>
        <v>0</v>
      </c>
      <c r="J52" s="193">
        <f t="shared" si="25"/>
        <v>0</v>
      </c>
      <c r="K52" s="189">
        <f t="shared" si="2"/>
        <v>0</v>
      </c>
      <c r="L52" s="193">
        <f t="shared" ref="L52:AV52" si="26">SUM(L53:L54)</f>
        <v>0</v>
      </c>
      <c r="M52" s="193">
        <f t="shared" si="26"/>
        <v>0</v>
      </c>
      <c r="N52" s="193">
        <f t="shared" si="26"/>
        <v>0</v>
      </c>
      <c r="O52" s="193">
        <f t="shared" si="26"/>
        <v>0</v>
      </c>
      <c r="P52" s="193">
        <f t="shared" si="26"/>
        <v>0</v>
      </c>
      <c r="Q52" s="193">
        <f t="shared" si="26"/>
        <v>0</v>
      </c>
      <c r="R52" s="193">
        <f t="shared" si="26"/>
        <v>0</v>
      </c>
      <c r="S52" s="193">
        <f t="shared" si="26"/>
        <v>0</v>
      </c>
      <c r="T52" s="193">
        <f t="shared" si="26"/>
        <v>0</v>
      </c>
      <c r="U52" s="193">
        <f t="shared" si="26"/>
        <v>0</v>
      </c>
      <c r="V52" s="193">
        <f t="shared" si="26"/>
        <v>0</v>
      </c>
      <c r="W52" s="193">
        <f t="shared" si="26"/>
        <v>0</v>
      </c>
      <c r="X52" s="193">
        <f t="shared" si="26"/>
        <v>0</v>
      </c>
      <c r="Y52" s="193">
        <f t="shared" si="26"/>
        <v>0</v>
      </c>
      <c r="Z52" s="193">
        <f t="shared" si="26"/>
        <v>0</v>
      </c>
      <c r="AA52" s="193">
        <f t="shared" si="26"/>
        <v>0</v>
      </c>
      <c r="AB52" s="193">
        <f t="shared" si="26"/>
        <v>0</v>
      </c>
      <c r="AC52" s="193">
        <f t="shared" si="26"/>
        <v>0</v>
      </c>
      <c r="AD52" s="193">
        <f t="shared" si="26"/>
        <v>0</v>
      </c>
      <c r="AE52" s="193">
        <f t="shared" si="26"/>
        <v>0</v>
      </c>
      <c r="AF52" s="193">
        <f t="shared" si="26"/>
        <v>0</v>
      </c>
      <c r="AG52" s="193">
        <f t="shared" si="26"/>
        <v>0</v>
      </c>
      <c r="AH52" s="193">
        <f t="shared" si="26"/>
        <v>0</v>
      </c>
      <c r="AI52" s="193">
        <f t="shared" si="26"/>
        <v>0</v>
      </c>
      <c r="AJ52" s="193">
        <f t="shared" si="26"/>
        <v>0</v>
      </c>
      <c r="AK52" s="193">
        <f t="shared" si="26"/>
        <v>0</v>
      </c>
      <c r="AL52" s="193">
        <f t="shared" si="26"/>
        <v>0</v>
      </c>
      <c r="AM52" s="193">
        <f t="shared" si="26"/>
        <v>0</v>
      </c>
      <c r="AN52" s="193">
        <f t="shared" si="26"/>
        <v>0</v>
      </c>
      <c r="AO52" s="193">
        <f t="shared" si="26"/>
        <v>0</v>
      </c>
      <c r="AP52" s="193">
        <f t="shared" si="26"/>
        <v>0</v>
      </c>
      <c r="AQ52" s="193">
        <f t="shared" si="26"/>
        <v>0</v>
      </c>
      <c r="AR52" s="193">
        <f t="shared" si="26"/>
        <v>0</v>
      </c>
      <c r="AS52" s="193">
        <f t="shared" si="26"/>
        <v>0</v>
      </c>
      <c r="AT52" s="193">
        <f t="shared" si="26"/>
        <v>0</v>
      </c>
      <c r="AU52" s="193">
        <f t="shared" si="26"/>
        <v>0</v>
      </c>
      <c r="AV52" s="193">
        <f t="shared" si="26"/>
        <v>0</v>
      </c>
      <c r="AW52" s="189">
        <f t="shared" si="3"/>
        <v>0</v>
      </c>
      <c r="AX52" s="193">
        <f t="shared" ref="AX52:AZ52" si="27">SUM(AX53:AX54)</f>
        <v>0</v>
      </c>
      <c r="AY52" s="193">
        <f t="shared" si="27"/>
        <v>0</v>
      </c>
      <c r="AZ52" s="193">
        <f t="shared" si="27"/>
        <v>0</v>
      </c>
    </row>
    <row r="53" spans="1:52">
      <c r="A53" s="188" t="s">
        <v>781</v>
      </c>
      <c r="B53" s="189">
        <f t="shared" si="0"/>
        <v>0</v>
      </c>
      <c r="C53" s="189">
        <f>'[1]表六 (1)'!B54</f>
        <v>0</v>
      </c>
      <c r="D53" s="189">
        <f t="shared" si="1"/>
        <v>0</v>
      </c>
      <c r="E53" s="195"/>
      <c r="F53" s="195"/>
      <c r="G53" s="195"/>
      <c r="H53" s="195"/>
      <c r="I53" s="195"/>
      <c r="J53" s="195"/>
      <c r="K53" s="189">
        <f t="shared" si="2"/>
        <v>0</v>
      </c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89">
        <f t="shared" si="3"/>
        <v>0</v>
      </c>
      <c r="AX53" s="195"/>
      <c r="AY53" s="195"/>
      <c r="AZ53" s="195"/>
    </row>
    <row r="54" spans="1:52">
      <c r="A54" s="188" t="s">
        <v>782</v>
      </c>
      <c r="B54" s="189">
        <f t="shared" si="0"/>
        <v>0</v>
      </c>
      <c r="C54" s="189">
        <f>'[1]表六 (1)'!B55</f>
        <v>0</v>
      </c>
      <c r="D54" s="189">
        <f t="shared" si="1"/>
        <v>0</v>
      </c>
      <c r="E54" s="193">
        <f t="shared" ref="E54:J54" si="28">SUM(E55:E63)</f>
        <v>0</v>
      </c>
      <c r="F54" s="193">
        <f t="shared" si="28"/>
        <v>0</v>
      </c>
      <c r="G54" s="193">
        <f t="shared" si="28"/>
        <v>0</v>
      </c>
      <c r="H54" s="193">
        <f t="shared" si="28"/>
        <v>0</v>
      </c>
      <c r="I54" s="193">
        <f t="shared" si="28"/>
        <v>0</v>
      </c>
      <c r="J54" s="193">
        <f t="shared" si="28"/>
        <v>0</v>
      </c>
      <c r="K54" s="189">
        <f t="shared" si="2"/>
        <v>0</v>
      </c>
      <c r="L54" s="193">
        <f t="shared" ref="L54:AV54" si="29">SUM(L55:L63)</f>
        <v>0</v>
      </c>
      <c r="M54" s="193">
        <f t="shared" si="29"/>
        <v>0</v>
      </c>
      <c r="N54" s="193">
        <f t="shared" si="29"/>
        <v>0</v>
      </c>
      <c r="O54" s="193">
        <f t="shared" si="29"/>
        <v>0</v>
      </c>
      <c r="P54" s="193">
        <f t="shared" si="29"/>
        <v>0</v>
      </c>
      <c r="Q54" s="193">
        <f t="shared" si="29"/>
        <v>0</v>
      </c>
      <c r="R54" s="193">
        <f t="shared" si="29"/>
        <v>0</v>
      </c>
      <c r="S54" s="193">
        <f t="shared" si="29"/>
        <v>0</v>
      </c>
      <c r="T54" s="193">
        <f t="shared" si="29"/>
        <v>0</v>
      </c>
      <c r="U54" s="193">
        <f t="shared" si="29"/>
        <v>0</v>
      </c>
      <c r="V54" s="193">
        <f t="shared" si="29"/>
        <v>0</v>
      </c>
      <c r="W54" s="193">
        <f t="shared" si="29"/>
        <v>0</v>
      </c>
      <c r="X54" s="193">
        <f t="shared" si="29"/>
        <v>0</v>
      </c>
      <c r="Y54" s="193">
        <f t="shared" si="29"/>
        <v>0</v>
      </c>
      <c r="Z54" s="193">
        <f t="shared" si="29"/>
        <v>0</v>
      </c>
      <c r="AA54" s="193">
        <f t="shared" si="29"/>
        <v>0</v>
      </c>
      <c r="AB54" s="193">
        <f t="shared" si="29"/>
        <v>0</v>
      </c>
      <c r="AC54" s="193">
        <f t="shared" si="29"/>
        <v>0</v>
      </c>
      <c r="AD54" s="193">
        <f t="shared" si="29"/>
        <v>0</v>
      </c>
      <c r="AE54" s="193">
        <f t="shared" si="29"/>
        <v>0</v>
      </c>
      <c r="AF54" s="193">
        <f t="shared" si="29"/>
        <v>0</v>
      </c>
      <c r="AG54" s="193">
        <f t="shared" si="29"/>
        <v>0</v>
      </c>
      <c r="AH54" s="193">
        <f t="shared" si="29"/>
        <v>0</v>
      </c>
      <c r="AI54" s="193">
        <f t="shared" si="29"/>
        <v>0</v>
      </c>
      <c r="AJ54" s="193">
        <f t="shared" si="29"/>
        <v>0</v>
      </c>
      <c r="AK54" s="193">
        <f t="shared" si="29"/>
        <v>0</v>
      </c>
      <c r="AL54" s="193">
        <f t="shared" si="29"/>
        <v>0</v>
      </c>
      <c r="AM54" s="193">
        <f t="shared" si="29"/>
        <v>0</v>
      </c>
      <c r="AN54" s="193">
        <f t="shared" si="29"/>
        <v>0</v>
      </c>
      <c r="AO54" s="193">
        <f t="shared" si="29"/>
        <v>0</v>
      </c>
      <c r="AP54" s="193">
        <f t="shared" si="29"/>
        <v>0</v>
      </c>
      <c r="AQ54" s="193">
        <f t="shared" si="29"/>
        <v>0</v>
      </c>
      <c r="AR54" s="193">
        <f t="shared" si="29"/>
        <v>0</v>
      </c>
      <c r="AS54" s="193">
        <f t="shared" si="29"/>
        <v>0</v>
      </c>
      <c r="AT54" s="193">
        <f t="shared" si="29"/>
        <v>0</v>
      </c>
      <c r="AU54" s="193">
        <f t="shared" si="29"/>
        <v>0</v>
      </c>
      <c r="AV54" s="193">
        <f t="shared" si="29"/>
        <v>0</v>
      </c>
      <c r="AW54" s="189">
        <f t="shared" si="3"/>
        <v>0</v>
      </c>
      <c r="AX54" s="193">
        <f t="shared" ref="AX54:AZ54" si="30">SUM(AX55:AX63)</f>
        <v>0</v>
      </c>
      <c r="AY54" s="193">
        <f t="shared" si="30"/>
        <v>0</v>
      </c>
      <c r="AZ54" s="193">
        <f t="shared" si="30"/>
        <v>0</v>
      </c>
    </row>
    <row r="55" spans="1:52">
      <c r="A55" s="188" t="s">
        <v>783</v>
      </c>
      <c r="B55" s="189">
        <f t="shared" si="0"/>
        <v>0</v>
      </c>
      <c r="C55" s="189">
        <f>'[1]表六 (1)'!B56</f>
        <v>0</v>
      </c>
      <c r="D55" s="189">
        <f t="shared" si="1"/>
        <v>0</v>
      </c>
      <c r="E55" s="195"/>
      <c r="F55" s="195"/>
      <c r="G55" s="195"/>
      <c r="H55" s="195"/>
      <c r="I55" s="195"/>
      <c r="J55" s="195"/>
      <c r="K55" s="189">
        <f t="shared" si="2"/>
        <v>0</v>
      </c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195"/>
      <c r="AT55" s="195"/>
      <c r="AU55" s="195"/>
      <c r="AV55" s="195"/>
      <c r="AW55" s="189">
        <f t="shared" si="3"/>
        <v>0</v>
      </c>
      <c r="AX55" s="195"/>
      <c r="AY55" s="195"/>
      <c r="AZ55" s="195"/>
    </row>
    <row r="56" spans="1:52">
      <c r="A56" s="188" t="s">
        <v>784</v>
      </c>
      <c r="B56" s="189">
        <f t="shared" si="0"/>
        <v>0</v>
      </c>
      <c r="C56" s="189">
        <f>'[1]表六 (1)'!B57</f>
        <v>0</v>
      </c>
      <c r="D56" s="189">
        <f t="shared" si="1"/>
        <v>0</v>
      </c>
      <c r="E56" s="195"/>
      <c r="F56" s="195"/>
      <c r="G56" s="195"/>
      <c r="H56" s="195"/>
      <c r="I56" s="195"/>
      <c r="J56" s="195"/>
      <c r="K56" s="189">
        <f t="shared" si="2"/>
        <v>0</v>
      </c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89">
        <f t="shared" si="3"/>
        <v>0</v>
      </c>
      <c r="AX56" s="195"/>
      <c r="AY56" s="195"/>
      <c r="AZ56" s="195"/>
    </row>
    <row r="57" spans="1:52">
      <c r="A57" s="188" t="s">
        <v>785</v>
      </c>
      <c r="B57" s="189">
        <f t="shared" si="0"/>
        <v>0</v>
      </c>
      <c r="C57" s="189">
        <f>'[1]表六 (1)'!B58</f>
        <v>0</v>
      </c>
      <c r="D57" s="189">
        <f t="shared" si="1"/>
        <v>0</v>
      </c>
      <c r="E57" s="195"/>
      <c r="F57" s="195"/>
      <c r="G57" s="195"/>
      <c r="H57" s="195"/>
      <c r="I57" s="195"/>
      <c r="J57" s="195"/>
      <c r="K57" s="189">
        <f t="shared" si="2"/>
        <v>0</v>
      </c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5"/>
      <c r="AW57" s="189">
        <f t="shared" si="3"/>
        <v>0</v>
      </c>
      <c r="AX57" s="195"/>
      <c r="AY57" s="195"/>
      <c r="AZ57" s="195"/>
    </row>
    <row r="58" spans="1:52">
      <c r="A58" s="188" t="s">
        <v>786</v>
      </c>
      <c r="B58" s="189">
        <f t="shared" si="0"/>
        <v>0</v>
      </c>
      <c r="C58" s="189">
        <f>'[1]表六 (1)'!B59</f>
        <v>0</v>
      </c>
      <c r="D58" s="189">
        <f t="shared" si="1"/>
        <v>0</v>
      </c>
      <c r="E58" s="195"/>
      <c r="F58" s="195"/>
      <c r="G58" s="195"/>
      <c r="H58" s="195"/>
      <c r="I58" s="195"/>
      <c r="J58" s="195"/>
      <c r="K58" s="189">
        <f t="shared" si="2"/>
        <v>0</v>
      </c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89">
        <f t="shared" si="3"/>
        <v>0</v>
      </c>
      <c r="AX58" s="195"/>
      <c r="AY58" s="195"/>
      <c r="AZ58" s="195"/>
    </row>
    <row r="59" spans="1:52">
      <c r="A59" s="188" t="s">
        <v>787</v>
      </c>
      <c r="B59" s="189">
        <f t="shared" si="0"/>
        <v>0</v>
      </c>
      <c r="C59" s="189">
        <f>'[1]表六 (1)'!B60</f>
        <v>0</v>
      </c>
      <c r="D59" s="189">
        <f t="shared" si="1"/>
        <v>0</v>
      </c>
      <c r="E59" s="195"/>
      <c r="F59" s="195"/>
      <c r="G59" s="195"/>
      <c r="H59" s="195"/>
      <c r="I59" s="195"/>
      <c r="J59" s="195"/>
      <c r="K59" s="189">
        <f t="shared" si="2"/>
        <v>0</v>
      </c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195"/>
      <c r="AT59" s="195"/>
      <c r="AU59" s="195"/>
      <c r="AV59" s="195"/>
      <c r="AW59" s="189">
        <f t="shared" si="3"/>
        <v>0</v>
      </c>
      <c r="AX59" s="195"/>
      <c r="AY59" s="195"/>
      <c r="AZ59" s="195"/>
    </row>
    <row r="60" spans="1:52">
      <c r="A60" s="188" t="s">
        <v>788</v>
      </c>
      <c r="B60" s="189">
        <f t="shared" si="0"/>
        <v>0</v>
      </c>
      <c r="C60" s="189">
        <f>'[1]表六 (1)'!B61</f>
        <v>0</v>
      </c>
      <c r="D60" s="189">
        <f t="shared" si="1"/>
        <v>0</v>
      </c>
      <c r="E60" s="195"/>
      <c r="F60" s="195"/>
      <c r="G60" s="195"/>
      <c r="H60" s="195"/>
      <c r="I60" s="195"/>
      <c r="J60" s="195"/>
      <c r="K60" s="189">
        <f t="shared" si="2"/>
        <v>0</v>
      </c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195"/>
      <c r="AT60" s="195"/>
      <c r="AU60" s="195"/>
      <c r="AV60" s="195"/>
      <c r="AW60" s="189">
        <f t="shared" si="3"/>
        <v>0</v>
      </c>
      <c r="AX60" s="195"/>
      <c r="AY60" s="195"/>
      <c r="AZ60" s="195"/>
    </row>
    <row r="61" spans="1:52">
      <c r="A61" s="188" t="s">
        <v>789</v>
      </c>
      <c r="B61" s="189">
        <f t="shared" si="0"/>
        <v>0</v>
      </c>
      <c r="C61" s="189">
        <f>'[1]表六 (1)'!B62</f>
        <v>0</v>
      </c>
      <c r="D61" s="189">
        <f t="shared" si="1"/>
        <v>0</v>
      </c>
      <c r="E61" s="195"/>
      <c r="F61" s="195"/>
      <c r="G61" s="195"/>
      <c r="H61" s="195"/>
      <c r="I61" s="195"/>
      <c r="J61" s="195"/>
      <c r="K61" s="189">
        <f t="shared" si="2"/>
        <v>0</v>
      </c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5"/>
      <c r="AV61" s="195"/>
      <c r="AW61" s="189">
        <f t="shared" si="3"/>
        <v>0</v>
      </c>
      <c r="AX61" s="195"/>
      <c r="AY61" s="195"/>
      <c r="AZ61" s="195"/>
    </row>
    <row r="62" spans="1:52">
      <c r="A62" s="188" t="s">
        <v>790</v>
      </c>
      <c r="B62" s="189">
        <f t="shared" si="0"/>
        <v>0</v>
      </c>
      <c r="C62" s="189">
        <f>'[1]表六 (1)'!B63</f>
        <v>0</v>
      </c>
      <c r="D62" s="189">
        <f t="shared" si="1"/>
        <v>0</v>
      </c>
      <c r="E62" s="195"/>
      <c r="F62" s="195"/>
      <c r="G62" s="195"/>
      <c r="H62" s="195"/>
      <c r="I62" s="195"/>
      <c r="J62" s="195"/>
      <c r="K62" s="189">
        <f t="shared" si="2"/>
        <v>0</v>
      </c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89">
        <f t="shared" si="3"/>
        <v>0</v>
      </c>
      <c r="AX62" s="195"/>
      <c r="AY62" s="195"/>
      <c r="AZ62" s="195"/>
    </row>
    <row r="63" spans="1:52">
      <c r="A63" s="188" t="s">
        <v>791</v>
      </c>
      <c r="B63" s="189">
        <f t="shared" si="0"/>
        <v>0</v>
      </c>
      <c r="C63" s="189">
        <f>'[1]表六 (1)'!B64</f>
        <v>0</v>
      </c>
      <c r="D63" s="189">
        <f t="shared" si="1"/>
        <v>0</v>
      </c>
      <c r="E63" s="195"/>
      <c r="F63" s="195"/>
      <c r="G63" s="195"/>
      <c r="H63" s="195"/>
      <c r="I63" s="195"/>
      <c r="J63" s="195"/>
      <c r="K63" s="189">
        <f t="shared" si="2"/>
        <v>0</v>
      </c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89">
        <f t="shared" si="3"/>
        <v>0</v>
      </c>
      <c r="AX63" s="195"/>
      <c r="AY63" s="195"/>
      <c r="AZ63" s="195"/>
    </row>
    <row r="64" spans="1:52">
      <c r="A64" s="188" t="s">
        <v>792</v>
      </c>
      <c r="B64" s="189">
        <f t="shared" si="0"/>
        <v>0</v>
      </c>
      <c r="C64" s="189">
        <f>'[1]表六 (1)'!B65</f>
        <v>0</v>
      </c>
      <c r="D64" s="189">
        <f t="shared" si="1"/>
        <v>0</v>
      </c>
      <c r="E64" s="193">
        <f t="shared" ref="E64:J64" si="31">SUM(E65:E66)</f>
        <v>0</v>
      </c>
      <c r="F64" s="193">
        <f t="shared" si="31"/>
        <v>0</v>
      </c>
      <c r="G64" s="193">
        <f t="shared" si="31"/>
        <v>0</v>
      </c>
      <c r="H64" s="193">
        <f t="shared" si="31"/>
        <v>0</v>
      </c>
      <c r="I64" s="193">
        <f t="shared" si="31"/>
        <v>0</v>
      </c>
      <c r="J64" s="193">
        <f t="shared" si="31"/>
        <v>0</v>
      </c>
      <c r="K64" s="189">
        <f t="shared" si="2"/>
        <v>0</v>
      </c>
      <c r="L64" s="193">
        <f t="shared" ref="L64:AV64" si="32">SUM(L65:L66)</f>
        <v>0</v>
      </c>
      <c r="M64" s="193">
        <f t="shared" si="32"/>
        <v>0</v>
      </c>
      <c r="N64" s="193">
        <f t="shared" si="32"/>
        <v>0</v>
      </c>
      <c r="O64" s="193">
        <f t="shared" si="32"/>
        <v>0</v>
      </c>
      <c r="P64" s="193">
        <f t="shared" si="32"/>
        <v>0</v>
      </c>
      <c r="Q64" s="193">
        <f t="shared" si="32"/>
        <v>0</v>
      </c>
      <c r="R64" s="193">
        <f t="shared" si="32"/>
        <v>0</v>
      </c>
      <c r="S64" s="193">
        <f t="shared" si="32"/>
        <v>0</v>
      </c>
      <c r="T64" s="193">
        <f t="shared" si="32"/>
        <v>0</v>
      </c>
      <c r="U64" s="193">
        <f t="shared" si="32"/>
        <v>0</v>
      </c>
      <c r="V64" s="193">
        <f t="shared" si="32"/>
        <v>0</v>
      </c>
      <c r="W64" s="193">
        <f t="shared" si="32"/>
        <v>0</v>
      </c>
      <c r="X64" s="193">
        <f t="shared" si="32"/>
        <v>0</v>
      </c>
      <c r="Y64" s="193">
        <f t="shared" si="32"/>
        <v>0</v>
      </c>
      <c r="Z64" s="193">
        <f t="shared" si="32"/>
        <v>0</v>
      </c>
      <c r="AA64" s="193">
        <f t="shared" si="32"/>
        <v>0</v>
      </c>
      <c r="AB64" s="193">
        <f t="shared" si="32"/>
        <v>0</v>
      </c>
      <c r="AC64" s="193">
        <f t="shared" si="32"/>
        <v>0</v>
      </c>
      <c r="AD64" s="193">
        <f t="shared" si="32"/>
        <v>0</v>
      </c>
      <c r="AE64" s="193">
        <f t="shared" si="32"/>
        <v>0</v>
      </c>
      <c r="AF64" s="193">
        <f t="shared" si="32"/>
        <v>0</v>
      </c>
      <c r="AG64" s="193">
        <f t="shared" si="32"/>
        <v>0</v>
      </c>
      <c r="AH64" s="193">
        <f t="shared" si="32"/>
        <v>0</v>
      </c>
      <c r="AI64" s="193">
        <f t="shared" si="32"/>
        <v>0</v>
      </c>
      <c r="AJ64" s="193">
        <f t="shared" si="32"/>
        <v>0</v>
      </c>
      <c r="AK64" s="193">
        <f t="shared" si="32"/>
        <v>0</v>
      </c>
      <c r="AL64" s="193">
        <f t="shared" si="32"/>
        <v>0</v>
      </c>
      <c r="AM64" s="193">
        <f t="shared" si="32"/>
        <v>0</v>
      </c>
      <c r="AN64" s="193">
        <f t="shared" si="32"/>
        <v>0</v>
      </c>
      <c r="AO64" s="193">
        <f t="shared" si="32"/>
        <v>0</v>
      </c>
      <c r="AP64" s="193">
        <f t="shared" si="32"/>
        <v>0</v>
      </c>
      <c r="AQ64" s="193">
        <f t="shared" si="32"/>
        <v>0</v>
      </c>
      <c r="AR64" s="193">
        <f t="shared" si="32"/>
        <v>0</v>
      </c>
      <c r="AS64" s="193">
        <f t="shared" si="32"/>
        <v>0</v>
      </c>
      <c r="AT64" s="193">
        <f t="shared" si="32"/>
        <v>0</v>
      </c>
      <c r="AU64" s="193">
        <f t="shared" si="32"/>
        <v>0</v>
      </c>
      <c r="AV64" s="193">
        <f t="shared" si="32"/>
        <v>0</v>
      </c>
      <c r="AW64" s="189">
        <f t="shared" si="3"/>
        <v>0</v>
      </c>
      <c r="AX64" s="193">
        <f t="shared" ref="AX64:AZ64" si="33">SUM(AX65:AX66)</f>
        <v>0</v>
      </c>
      <c r="AY64" s="193">
        <f t="shared" si="33"/>
        <v>0</v>
      </c>
      <c r="AZ64" s="193">
        <f t="shared" si="33"/>
        <v>0</v>
      </c>
    </row>
    <row r="65" spans="1:52">
      <c r="A65" s="188" t="s">
        <v>793</v>
      </c>
      <c r="B65" s="189">
        <f t="shared" si="0"/>
        <v>0</v>
      </c>
      <c r="C65" s="189">
        <f>'[1]表六 (1)'!B66</f>
        <v>0</v>
      </c>
      <c r="D65" s="189">
        <f t="shared" si="1"/>
        <v>0</v>
      </c>
      <c r="E65" s="195"/>
      <c r="F65" s="195"/>
      <c r="G65" s="195"/>
      <c r="H65" s="195"/>
      <c r="I65" s="195"/>
      <c r="J65" s="195"/>
      <c r="K65" s="189">
        <f t="shared" si="2"/>
        <v>0</v>
      </c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89">
        <f t="shared" si="3"/>
        <v>0</v>
      </c>
      <c r="AX65" s="195"/>
      <c r="AY65" s="195"/>
      <c r="AZ65" s="195"/>
    </row>
    <row r="66" spans="1:52">
      <c r="A66" s="188" t="s">
        <v>794</v>
      </c>
      <c r="B66" s="189">
        <f t="shared" si="0"/>
        <v>0</v>
      </c>
      <c r="C66" s="189">
        <f>'[1]表六 (1)'!B67</f>
        <v>0</v>
      </c>
      <c r="D66" s="189">
        <f t="shared" si="1"/>
        <v>0</v>
      </c>
      <c r="E66" s="193">
        <f t="shared" ref="E66:J66" si="34">SUM(E67:E74)</f>
        <v>0</v>
      </c>
      <c r="F66" s="193">
        <f t="shared" si="34"/>
        <v>0</v>
      </c>
      <c r="G66" s="193">
        <f t="shared" si="34"/>
        <v>0</v>
      </c>
      <c r="H66" s="193">
        <f t="shared" si="34"/>
        <v>0</v>
      </c>
      <c r="I66" s="193">
        <f t="shared" si="34"/>
        <v>0</v>
      </c>
      <c r="J66" s="193">
        <f t="shared" si="34"/>
        <v>0</v>
      </c>
      <c r="K66" s="189">
        <f t="shared" si="2"/>
        <v>0</v>
      </c>
      <c r="L66" s="193">
        <f t="shared" ref="L66:AV66" si="35">SUM(L67:L74)</f>
        <v>0</v>
      </c>
      <c r="M66" s="193">
        <f t="shared" si="35"/>
        <v>0</v>
      </c>
      <c r="N66" s="193">
        <f t="shared" si="35"/>
        <v>0</v>
      </c>
      <c r="O66" s="193">
        <f t="shared" si="35"/>
        <v>0</v>
      </c>
      <c r="P66" s="193">
        <f t="shared" si="35"/>
        <v>0</v>
      </c>
      <c r="Q66" s="193">
        <f t="shared" si="35"/>
        <v>0</v>
      </c>
      <c r="R66" s="193">
        <f t="shared" si="35"/>
        <v>0</v>
      </c>
      <c r="S66" s="193">
        <f t="shared" si="35"/>
        <v>0</v>
      </c>
      <c r="T66" s="193">
        <f t="shared" si="35"/>
        <v>0</v>
      </c>
      <c r="U66" s="193">
        <f t="shared" si="35"/>
        <v>0</v>
      </c>
      <c r="V66" s="193">
        <f t="shared" si="35"/>
        <v>0</v>
      </c>
      <c r="W66" s="193">
        <f t="shared" si="35"/>
        <v>0</v>
      </c>
      <c r="X66" s="193">
        <f t="shared" si="35"/>
        <v>0</v>
      </c>
      <c r="Y66" s="193">
        <f t="shared" si="35"/>
        <v>0</v>
      </c>
      <c r="Z66" s="193">
        <f t="shared" si="35"/>
        <v>0</v>
      </c>
      <c r="AA66" s="193">
        <f t="shared" si="35"/>
        <v>0</v>
      </c>
      <c r="AB66" s="193">
        <f t="shared" si="35"/>
        <v>0</v>
      </c>
      <c r="AC66" s="193">
        <f t="shared" si="35"/>
        <v>0</v>
      </c>
      <c r="AD66" s="193">
        <f t="shared" si="35"/>
        <v>0</v>
      </c>
      <c r="AE66" s="193">
        <f t="shared" si="35"/>
        <v>0</v>
      </c>
      <c r="AF66" s="193">
        <f t="shared" si="35"/>
        <v>0</v>
      </c>
      <c r="AG66" s="193">
        <f t="shared" si="35"/>
        <v>0</v>
      </c>
      <c r="AH66" s="193">
        <f t="shared" si="35"/>
        <v>0</v>
      </c>
      <c r="AI66" s="193">
        <f t="shared" si="35"/>
        <v>0</v>
      </c>
      <c r="AJ66" s="193">
        <f t="shared" si="35"/>
        <v>0</v>
      </c>
      <c r="AK66" s="193">
        <f t="shared" si="35"/>
        <v>0</v>
      </c>
      <c r="AL66" s="193">
        <f t="shared" si="35"/>
        <v>0</v>
      </c>
      <c r="AM66" s="193">
        <f t="shared" si="35"/>
        <v>0</v>
      </c>
      <c r="AN66" s="193">
        <f t="shared" si="35"/>
        <v>0</v>
      </c>
      <c r="AO66" s="193">
        <f t="shared" si="35"/>
        <v>0</v>
      </c>
      <c r="AP66" s="193">
        <f t="shared" si="35"/>
        <v>0</v>
      </c>
      <c r="AQ66" s="193">
        <f t="shared" si="35"/>
        <v>0</v>
      </c>
      <c r="AR66" s="193">
        <f t="shared" si="35"/>
        <v>0</v>
      </c>
      <c r="AS66" s="193">
        <f t="shared" si="35"/>
        <v>0</v>
      </c>
      <c r="AT66" s="193">
        <f t="shared" si="35"/>
        <v>0</v>
      </c>
      <c r="AU66" s="193">
        <f t="shared" si="35"/>
        <v>0</v>
      </c>
      <c r="AV66" s="193">
        <f t="shared" si="35"/>
        <v>0</v>
      </c>
      <c r="AW66" s="189">
        <f t="shared" si="3"/>
        <v>0</v>
      </c>
      <c r="AX66" s="193">
        <f t="shared" ref="AX66:AZ66" si="36">SUM(AX67:AX74)</f>
        <v>0</v>
      </c>
      <c r="AY66" s="193">
        <f t="shared" si="36"/>
        <v>0</v>
      </c>
      <c r="AZ66" s="193">
        <f t="shared" si="36"/>
        <v>0</v>
      </c>
    </row>
    <row r="67" spans="1:52">
      <c r="A67" s="188" t="s">
        <v>795</v>
      </c>
      <c r="B67" s="189">
        <f t="shared" si="0"/>
        <v>0</v>
      </c>
      <c r="C67" s="189">
        <f>'[1]表六 (1)'!B68</f>
        <v>0</v>
      </c>
      <c r="D67" s="189">
        <f t="shared" si="1"/>
        <v>0</v>
      </c>
      <c r="E67" s="195"/>
      <c r="F67" s="195"/>
      <c r="G67" s="195"/>
      <c r="H67" s="195"/>
      <c r="I67" s="195"/>
      <c r="J67" s="195"/>
      <c r="K67" s="189">
        <f t="shared" si="2"/>
        <v>0</v>
      </c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195"/>
      <c r="AU67" s="195"/>
      <c r="AV67" s="195"/>
      <c r="AW67" s="189">
        <f t="shared" si="3"/>
        <v>0</v>
      </c>
      <c r="AX67" s="195"/>
      <c r="AY67" s="195"/>
      <c r="AZ67" s="195"/>
    </row>
    <row r="68" spans="1:52">
      <c r="A68" s="188" t="s">
        <v>796</v>
      </c>
      <c r="B68" s="189">
        <f t="shared" si="0"/>
        <v>0</v>
      </c>
      <c r="C68" s="189">
        <f>'[1]表六 (1)'!B69</f>
        <v>0</v>
      </c>
      <c r="D68" s="189">
        <f t="shared" si="1"/>
        <v>0</v>
      </c>
      <c r="E68" s="195"/>
      <c r="F68" s="195"/>
      <c r="G68" s="195"/>
      <c r="H68" s="195"/>
      <c r="I68" s="195"/>
      <c r="J68" s="195"/>
      <c r="K68" s="189">
        <f t="shared" si="2"/>
        <v>0</v>
      </c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95"/>
      <c r="AR68" s="195"/>
      <c r="AS68" s="195"/>
      <c r="AT68" s="195"/>
      <c r="AU68" s="195"/>
      <c r="AV68" s="195"/>
      <c r="AW68" s="189">
        <f t="shared" si="3"/>
        <v>0</v>
      </c>
      <c r="AX68" s="195"/>
      <c r="AY68" s="195"/>
      <c r="AZ68" s="195"/>
    </row>
    <row r="69" spans="1:52">
      <c r="A69" s="188" t="s">
        <v>797</v>
      </c>
      <c r="B69" s="189">
        <f t="shared" si="0"/>
        <v>0</v>
      </c>
      <c r="C69" s="189">
        <f>'[1]表六 (1)'!B70</f>
        <v>0</v>
      </c>
      <c r="D69" s="189">
        <f t="shared" si="1"/>
        <v>0</v>
      </c>
      <c r="E69" s="195"/>
      <c r="F69" s="195"/>
      <c r="G69" s="195"/>
      <c r="H69" s="195"/>
      <c r="I69" s="195"/>
      <c r="J69" s="195"/>
      <c r="K69" s="189">
        <f t="shared" si="2"/>
        <v>0</v>
      </c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195"/>
      <c r="AT69" s="195"/>
      <c r="AU69" s="195"/>
      <c r="AV69" s="195"/>
      <c r="AW69" s="189">
        <f t="shared" si="3"/>
        <v>0</v>
      </c>
      <c r="AX69" s="195"/>
      <c r="AY69" s="195"/>
      <c r="AZ69" s="195"/>
    </row>
    <row r="70" spans="1:52">
      <c r="A70" s="188" t="s">
        <v>798</v>
      </c>
      <c r="B70" s="189">
        <f t="shared" ref="B70:B133" si="37">C70+D70+K70+AU70+AV70-AW70-AZ70</f>
        <v>0</v>
      </c>
      <c r="C70" s="189">
        <f>'[1]表六 (1)'!B71</f>
        <v>0</v>
      </c>
      <c r="D70" s="189">
        <f t="shared" ref="D70:D133" si="38">SUM(E70:J70)</f>
        <v>0</v>
      </c>
      <c r="E70" s="195"/>
      <c r="F70" s="195"/>
      <c r="G70" s="195"/>
      <c r="H70" s="195"/>
      <c r="I70" s="195"/>
      <c r="J70" s="195"/>
      <c r="K70" s="189">
        <f t="shared" ref="K70:K133" si="39">SUM(L70:AT70)</f>
        <v>0</v>
      </c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89">
        <f t="shared" ref="AW70:AW133" si="40">SUM(AX70:AY70)</f>
        <v>0</v>
      </c>
      <c r="AX70" s="195"/>
      <c r="AY70" s="195"/>
      <c r="AZ70" s="195"/>
    </row>
    <row r="71" spans="1:52">
      <c r="A71" s="188" t="s">
        <v>799</v>
      </c>
      <c r="B71" s="189">
        <f t="shared" si="37"/>
        <v>0</v>
      </c>
      <c r="C71" s="189">
        <f>'[1]表六 (1)'!B72</f>
        <v>0</v>
      </c>
      <c r="D71" s="189">
        <f t="shared" si="38"/>
        <v>0</v>
      </c>
      <c r="E71" s="195"/>
      <c r="F71" s="195"/>
      <c r="G71" s="195"/>
      <c r="H71" s="195"/>
      <c r="I71" s="195"/>
      <c r="J71" s="195"/>
      <c r="K71" s="189">
        <f t="shared" si="39"/>
        <v>0</v>
      </c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89">
        <f t="shared" si="40"/>
        <v>0</v>
      </c>
      <c r="AX71" s="195"/>
      <c r="AY71" s="195"/>
      <c r="AZ71" s="195"/>
    </row>
    <row r="72" spans="1:52">
      <c r="A72" s="188" t="s">
        <v>800</v>
      </c>
      <c r="B72" s="189">
        <f t="shared" si="37"/>
        <v>0</v>
      </c>
      <c r="C72" s="189">
        <f>'[1]表六 (1)'!B73</f>
        <v>0</v>
      </c>
      <c r="D72" s="189">
        <f t="shared" si="38"/>
        <v>0</v>
      </c>
      <c r="E72" s="195"/>
      <c r="F72" s="195"/>
      <c r="G72" s="195"/>
      <c r="H72" s="195"/>
      <c r="I72" s="195"/>
      <c r="J72" s="195"/>
      <c r="K72" s="189">
        <f t="shared" si="39"/>
        <v>0</v>
      </c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89">
        <f t="shared" si="40"/>
        <v>0</v>
      </c>
      <c r="AX72" s="195"/>
      <c r="AY72" s="195"/>
      <c r="AZ72" s="195"/>
    </row>
    <row r="73" spans="1:52">
      <c r="A73" s="188" t="s">
        <v>801</v>
      </c>
      <c r="B73" s="189">
        <f t="shared" si="37"/>
        <v>0</v>
      </c>
      <c r="C73" s="189">
        <f>'[1]表六 (1)'!B74</f>
        <v>0</v>
      </c>
      <c r="D73" s="189">
        <f t="shared" si="38"/>
        <v>0</v>
      </c>
      <c r="E73" s="195"/>
      <c r="F73" s="195"/>
      <c r="G73" s="195"/>
      <c r="H73" s="195"/>
      <c r="I73" s="195"/>
      <c r="J73" s="195"/>
      <c r="K73" s="189">
        <f t="shared" si="39"/>
        <v>0</v>
      </c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89">
        <f t="shared" si="40"/>
        <v>0</v>
      </c>
      <c r="AX73" s="195"/>
      <c r="AY73" s="195"/>
      <c r="AZ73" s="195"/>
    </row>
    <row r="74" spans="1:52">
      <c r="A74" s="188" t="s">
        <v>802</v>
      </c>
      <c r="B74" s="189">
        <f t="shared" si="37"/>
        <v>0</v>
      </c>
      <c r="C74" s="189">
        <f>'[1]表六 (1)'!B75</f>
        <v>0</v>
      </c>
      <c r="D74" s="189">
        <f t="shared" si="38"/>
        <v>0</v>
      </c>
      <c r="E74" s="195"/>
      <c r="F74" s="195"/>
      <c r="G74" s="195"/>
      <c r="H74" s="195"/>
      <c r="I74" s="195"/>
      <c r="J74" s="195"/>
      <c r="K74" s="189">
        <f t="shared" si="39"/>
        <v>0</v>
      </c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89">
        <f t="shared" si="40"/>
        <v>0</v>
      </c>
      <c r="AX74" s="195"/>
      <c r="AY74" s="195"/>
      <c r="AZ74" s="195"/>
    </row>
    <row r="75" spans="1:52">
      <c r="A75" s="188" t="s">
        <v>803</v>
      </c>
      <c r="B75" s="189">
        <f t="shared" si="37"/>
        <v>0</v>
      </c>
      <c r="C75" s="189">
        <f>'[1]表六 (1)'!B76</f>
        <v>0</v>
      </c>
      <c r="D75" s="189">
        <f t="shared" si="38"/>
        <v>0</v>
      </c>
      <c r="E75" s="193">
        <f t="shared" ref="E75:J75" si="41">SUM(E76:E77)</f>
        <v>0</v>
      </c>
      <c r="F75" s="193">
        <f t="shared" si="41"/>
        <v>0</v>
      </c>
      <c r="G75" s="193">
        <f t="shared" si="41"/>
        <v>0</v>
      </c>
      <c r="H75" s="193">
        <f t="shared" si="41"/>
        <v>0</v>
      </c>
      <c r="I75" s="193">
        <f t="shared" si="41"/>
        <v>0</v>
      </c>
      <c r="J75" s="193">
        <f t="shared" si="41"/>
        <v>0</v>
      </c>
      <c r="K75" s="189">
        <f t="shared" si="39"/>
        <v>0</v>
      </c>
      <c r="L75" s="193">
        <f t="shared" ref="L75:AV75" si="42">SUM(L76:L77)</f>
        <v>0</v>
      </c>
      <c r="M75" s="193">
        <f t="shared" si="42"/>
        <v>0</v>
      </c>
      <c r="N75" s="193">
        <f t="shared" si="42"/>
        <v>0</v>
      </c>
      <c r="O75" s="193">
        <f t="shared" si="42"/>
        <v>0</v>
      </c>
      <c r="P75" s="193">
        <f t="shared" si="42"/>
        <v>0</v>
      </c>
      <c r="Q75" s="193">
        <f t="shared" si="42"/>
        <v>0</v>
      </c>
      <c r="R75" s="193">
        <f t="shared" si="42"/>
        <v>0</v>
      </c>
      <c r="S75" s="193">
        <f t="shared" si="42"/>
        <v>0</v>
      </c>
      <c r="T75" s="193">
        <f t="shared" si="42"/>
        <v>0</v>
      </c>
      <c r="U75" s="193">
        <f t="shared" si="42"/>
        <v>0</v>
      </c>
      <c r="V75" s="193">
        <f t="shared" si="42"/>
        <v>0</v>
      </c>
      <c r="W75" s="193">
        <f t="shared" si="42"/>
        <v>0</v>
      </c>
      <c r="X75" s="193">
        <f t="shared" si="42"/>
        <v>0</v>
      </c>
      <c r="Y75" s="193">
        <f t="shared" si="42"/>
        <v>0</v>
      </c>
      <c r="Z75" s="193">
        <f t="shared" si="42"/>
        <v>0</v>
      </c>
      <c r="AA75" s="193">
        <f t="shared" si="42"/>
        <v>0</v>
      </c>
      <c r="AB75" s="193">
        <f t="shared" si="42"/>
        <v>0</v>
      </c>
      <c r="AC75" s="193">
        <f t="shared" si="42"/>
        <v>0</v>
      </c>
      <c r="AD75" s="193">
        <f t="shared" si="42"/>
        <v>0</v>
      </c>
      <c r="AE75" s="193">
        <f t="shared" si="42"/>
        <v>0</v>
      </c>
      <c r="AF75" s="193">
        <f t="shared" si="42"/>
        <v>0</v>
      </c>
      <c r="AG75" s="193">
        <f t="shared" si="42"/>
        <v>0</v>
      </c>
      <c r="AH75" s="193">
        <f t="shared" si="42"/>
        <v>0</v>
      </c>
      <c r="AI75" s="193">
        <f t="shared" si="42"/>
        <v>0</v>
      </c>
      <c r="AJ75" s="193">
        <f t="shared" si="42"/>
        <v>0</v>
      </c>
      <c r="AK75" s="193">
        <f t="shared" si="42"/>
        <v>0</v>
      </c>
      <c r="AL75" s="193">
        <f t="shared" si="42"/>
        <v>0</v>
      </c>
      <c r="AM75" s="193">
        <f t="shared" si="42"/>
        <v>0</v>
      </c>
      <c r="AN75" s="193">
        <f t="shared" si="42"/>
        <v>0</v>
      </c>
      <c r="AO75" s="193">
        <f t="shared" si="42"/>
        <v>0</v>
      </c>
      <c r="AP75" s="193">
        <f t="shared" si="42"/>
        <v>0</v>
      </c>
      <c r="AQ75" s="193">
        <f t="shared" si="42"/>
        <v>0</v>
      </c>
      <c r="AR75" s="193">
        <f t="shared" si="42"/>
        <v>0</v>
      </c>
      <c r="AS75" s="193">
        <f t="shared" si="42"/>
        <v>0</v>
      </c>
      <c r="AT75" s="193">
        <f t="shared" si="42"/>
        <v>0</v>
      </c>
      <c r="AU75" s="193">
        <f t="shared" si="42"/>
        <v>0</v>
      </c>
      <c r="AV75" s="193">
        <f t="shared" si="42"/>
        <v>0</v>
      </c>
      <c r="AW75" s="189">
        <f t="shared" si="40"/>
        <v>0</v>
      </c>
      <c r="AX75" s="193">
        <f t="shared" ref="AX75:AZ75" si="43">SUM(AX76:AX77)</f>
        <v>0</v>
      </c>
      <c r="AY75" s="193">
        <f t="shared" si="43"/>
        <v>0</v>
      </c>
      <c r="AZ75" s="193">
        <f t="shared" si="43"/>
        <v>0</v>
      </c>
    </row>
    <row r="76" spans="1:52">
      <c r="A76" s="188" t="s">
        <v>804</v>
      </c>
      <c r="B76" s="189">
        <f t="shared" si="37"/>
        <v>0</v>
      </c>
      <c r="C76" s="189">
        <f>'[1]表六 (1)'!B77</f>
        <v>0</v>
      </c>
      <c r="D76" s="189">
        <f t="shared" si="38"/>
        <v>0</v>
      </c>
      <c r="E76" s="195"/>
      <c r="F76" s="195"/>
      <c r="G76" s="195"/>
      <c r="H76" s="195"/>
      <c r="I76" s="195"/>
      <c r="J76" s="195"/>
      <c r="K76" s="189">
        <f t="shared" si="39"/>
        <v>0</v>
      </c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89">
        <f t="shared" si="40"/>
        <v>0</v>
      </c>
      <c r="AX76" s="195"/>
      <c r="AY76" s="195"/>
      <c r="AZ76" s="195"/>
    </row>
    <row r="77" spans="1:52">
      <c r="A77" s="188" t="s">
        <v>805</v>
      </c>
      <c r="B77" s="189">
        <f t="shared" si="37"/>
        <v>0</v>
      </c>
      <c r="C77" s="189">
        <f>'[1]表六 (1)'!B78</f>
        <v>0</v>
      </c>
      <c r="D77" s="189">
        <f t="shared" si="38"/>
        <v>0</v>
      </c>
      <c r="E77" s="193">
        <f t="shared" ref="E77:J77" si="44">SUM(E78:E82)</f>
        <v>0</v>
      </c>
      <c r="F77" s="193">
        <f t="shared" si="44"/>
        <v>0</v>
      </c>
      <c r="G77" s="193">
        <f t="shared" si="44"/>
        <v>0</v>
      </c>
      <c r="H77" s="193">
        <f t="shared" si="44"/>
        <v>0</v>
      </c>
      <c r="I77" s="193">
        <f t="shared" si="44"/>
        <v>0</v>
      </c>
      <c r="J77" s="193">
        <f t="shared" si="44"/>
        <v>0</v>
      </c>
      <c r="K77" s="189">
        <f t="shared" si="39"/>
        <v>0</v>
      </c>
      <c r="L77" s="193">
        <f t="shared" ref="L77:AV77" si="45">SUM(L78:L82)</f>
        <v>0</v>
      </c>
      <c r="M77" s="193">
        <f t="shared" si="45"/>
        <v>0</v>
      </c>
      <c r="N77" s="193">
        <f t="shared" si="45"/>
        <v>0</v>
      </c>
      <c r="O77" s="193">
        <f t="shared" si="45"/>
        <v>0</v>
      </c>
      <c r="P77" s="193">
        <f t="shared" si="45"/>
        <v>0</v>
      </c>
      <c r="Q77" s="193">
        <f t="shared" si="45"/>
        <v>0</v>
      </c>
      <c r="R77" s="193">
        <f t="shared" si="45"/>
        <v>0</v>
      </c>
      <c r="S77" s="193">
        <f t="shared" si="45"/>
        <v>0</v>
      </c>
      <c r="T77" s="193">
        <f t="shared" si="45"/>
        <v>0</v>
      </c>
      <c r="U77" s="193">
        <f t="shared" si="45"/>
        <v>0</v>
      </c>
      <c r="V77" s="193">
        <f t="shared" si="45"/>
        <v>0</v>
      </c>
      <c r="W77" s="193">
        <f t="shared" si="45"/>
        <v>0</v>
      </c>
      <c r="X77" s="193">
        <f t="shared" si="45"/>
        <v>0</v>
      </c>
      <c r="Y77" s="193">
        <f t="shared" si="45"/>
        <v>0</v>
      </c>
      <c r="Z77" s="193">
        <f t="shared" si="45"/>
        <v>0</v>
      </c>
      <c r="AA77" s="193">
        <f t="shared" si="45"/>
        <v>0</v>
      </c>
      <c r="AB77" s="193">
        <f t="shared" si="45"/>
        <v>0</v>
      </c>
      <c r="AC77" s="193">
        <f t="shared" si="45"/>
        <v>0</v>
      </c>
      <c r="AD77" s="193">
        <f t="shared" si="45"/>
        <v>0</v>
      </c>
      <c r="AE77" s="193">
        <f t="shared" si="45"/>
        <v>0</v>
      </c>
      <c r="AF77" s="193">
        <f t="shared" si="45"/>
        <v>0</v>
      </c>
      <c r="AG77" s="193">
        <f t="shared" si="45"/>
        <v>0</v>
      </c>
      <c r="AH77" s="193">
        <f t="shared" si="45"/>
        <v>0</v>
      </c>
      <c r="AI77" s="193">
        <f t="shared" si="45"/>
        <v>0</v>
      </c>
      <c r="AJ77" s="193">
        <f t="shared" si="45"/>
        <v>0</v>
      </c>
      <c r="AK77" s="193">
        <f t="shared" si="45"/>
        <v>0</v>
      </c>
      <c r="AL77" s="193">
        <f t="shared" si="45"/>
        <v>0</v>
      </c>
      <c r="AM77" s="193">
        <f t="shared" si="45"/>
        <v>0</v>
      </c>
      <c r="AN77" s="193">
        <f t="shared" si="45"/>
        <v>0</v>
      </c>
      <c r="AO77" s="193">
        <f t="shared" si="45"/>
        <v>0</v>
      </c>
      <c r="AP77" s="193">
        <f t="shared" si="45"/>
        <v>0</v>
      </c>
      <c r="AQ77" s="193">
        <f t="shared" si="45"/>
        <v>0</v>
      </c>
      <c r="AR77" s="193">
        <f t="shared" si="45"/>
        <v>0</v>
      </c>
      <c r="AS77" s="193">
        <f t="shared" si="45"/>
        <v>0</v>
      </c>
      <c r="AT77" s="193">
        <f t="shared" si="45"/>
        <v>0</v>
      </c>
      <c r="AU77" s="193">
        <f t="shared" si="45"/>
        <v>0</v>
      </c>
      <c r="AV77" s="193">
        <f t="shared" si="45"/>
        <v>0</v>
      </c>
      <c r="AW77" s="189">
        <f t="shared" si="40"/>
        <v>0</v>
      </c>
      <c r="AX77" s="193">
        <f t="shared" ref="AX77:AZ77" si="46">SUM(AX78:AX82)</f>
        <v>0</v>
      </c>
      <c r="AY77" s="193">
        <f t="shared" si="46"/>
        <v>0</v>
      </c>
      <c r="AZ77" s="193">
        <f t="shared" si="46"/>
        <v>0</v>
      </c>
    </row>
    <row r="78" spans="1:52">
      <c r="A78" s="188" t="s">
        <v>806</v>
      </c>
      <c r="B78" s="189">
        <f t="shared" si="37"/>
        <v>0</v>
      </c>
      <c r="C78" s="189">
        <f>'[1]表六 (1)'!B79</f>
        <v>0</v>
      </c>
      <c r="D78" s="189">
        <f t="shared" si="38"/>
        <v>0</v>
      </c>
      <c r="E78" s="195"/>
      <c r="F78" s="195"/>
      <c r="G78" s="195"/>
      <c r="H78" s="195"/>
      <c r="I78" s="195"/>
      <c r="J78" s="195"/>
      <c r="K78" s="189">
        <f t="shared" si="39"/>
        <v>0</v>
      </c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89">
        <f t="shared" si="40"/>
        <v>0</v>
      </c>
      <c r="AX78" s="195"/>
      <c r="AY78" s="195"/>
      <c r="AZ78" s="195"/>
    </row>
    <row r="79" spans="1:52">
      <c r="A79" s="188" t="s">
        <v>807</v>
      </c>
      <c r="B79" s="189">
        <f t="shared" si="37"/>
        <v>0</v>
      </c>
      <c r="C79" s="189">
        <f>'[1]表六 (1)'!B80</f>
        <v>0</v>
      </c>
      <c r="D79" s="189">
        <f t="shared" si="38"/>
        <v>0</v>
      </c>
      <c r="E79" s="195"/>
      <c r="F79" s="195"/>
      <c r="G79" s="195"/>
      <c r="H79" s="195"/>
      <c r="I79" s="195"/>
      <c r="J79" s="195"/>
      <c r="K79" s="189">
        <f t="shared" si="39"/>
        <v>0</v>
      </c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89">
        <f t="shared" si="40"/>
        <v>0</v>
      </c>
      <c r="AX79" s="195"/>
      <c r="AY79" s="195"/>
      <c r="AZ79" s="195"/>
    </row>
    <row r="80" spans="1:52">
      <c r="A80" s="188" t="s">
        <v>808</v>
      </c>
      <c r="B80" s="189">
        <f t="shared" si="37"/>
        <v>0</v>
      </c>
      <c r="C80" s="189">
        <f>'[1]表六 (1)'!B81</f>
        <v>0</v>
      </c>
      <c r="D80" s="189">
        <f t="shared" si="38"/>
        <v>0</v>
      </c>
      <c r="E80" s="195"/>
      <c r="F80" s="195"/>
      <c r="G80" s="195"/>
      <c r="H80" s="195"/>
      <c r="I80" s="195"/>
      <c r="J80" s="195"/>
      <c r="K80" s="189">
        <f t="shared" si="39"/>
        <v>0</v>
      </c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  <c r="AK80" s="195"/>
      <c r="AL80" s="195"/>
      <c r="AM80" s="195"/>
      <c r="AN80" s="195"/>
      <c r="AO80" s="195"/>
      <c r="AP80" s="195"/>
      <c r="AQ80" s="195"/>
      <c r="AR80" s="195"/>
      <c r="AS80" s="195"/>
      <c r="AT80" s="195"/>
      <c r="AU80" s="195"/>
      <c r="AV80" s="195"/>
      <c r="AW80" s="189">
        <f t="shared" si="40"/>
        <v>0</v>
      </c>
      <c r="AX80" s="195"/>
      <c r="AY80" s="195"/>
      <c r="AZ80" s="195"/>
    </row>
    <row r="81" spans="1:52">
      <c r="A81" s="188" t="s">
        <v>809</v>
      </c>
      <c r="B81" s="189">
        <f t="shared" si="37"/>
        <v>0</v>
      </c>
      <c r="C81" s="189">
        <f>'[1]表六 (1)'!B82</f>
        <v>0</v>
      </c>
      <c r="D81" s="189">
        <f t="shared" si="38"/>
        <v>0</v>
      </c>
      <c r="E81" s="195"/>
      <c r="F81" s="195"/>
      <c r="G81" s="195"/>
      <c r="H81" s="195"/>
      <c r="I81" s="195"/>
      <c r="J81" s="195"/>
      <c r="K81" s="189">
        <f t="shared" si="39"/>
        <v>0</v>
      </c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Q81" s="195"/>
      <c r="AR81" s="195"/>
      <c r="AS81" s="195"/>
      <c r="AT81" s="195"/>
      <c r="AU81" s="195"/>
      <c r="AV81" s="195"/>
      <c r="AW81" s="189">
        <f t="shared" si="40"/>
        <v>0</v>
      </c>
      <c r="AX81" s="195"/>
      <c r="AY81" s="195"/>
      <c r="AZ81" s="195"/>
    </row>
    <row r="82" spans="1:52">
      <c r="A82" s="188" t="s">
        <v>810</v>
      </c>
      <c r="B82" s="189">
        <f t="shared" si="37"/>
        <v>0</v>
      </c>
      <c r="C82" s="189">
        <f>'[1]表六 (1)'!B83</f>
        <v>0</v>
      </c>
      <c r="D82" s="189">
        <f t="shared" si="38"/>
        <v>0</v>
      </c>
      <c r="E82" s="195"/>
      <c r="F82" s="195"/>
      <c r="G82" s="195"/>
      <c r="H82" s="195"/>
      <c r="I82" s="195"/>
      <c r="J82" s="195"/>
      <c r="K82" s="189">
        <f t="shared" si="39"/>
        <v>0</v>
      </c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5"/>
      <c r="AM82" s="195"/>
      <c r="AN82" s="195"/>
      <c r="AO82" s="195"/>
      <c r="AP82" s="195"/>
      <c r="AQ82" s="195"/>
      <c r="AR82" s="195"/>
      <c r="AS82" s="195"/>
      <c r="AT82" s="195"/>
      <c r="AU82" s="195"/>
      <c r="AV82" s="195"/>
      <c r="AW82" s="189">
        <f t="shared" si="40"/>
        <v>0</v>
      </c>
      <c r="AX82" s="195"/>
      <c r="AY82" s="195"/>
      <c r="AZ82" s="195"/>
    </row>
    <row r="83" spans="1:52">
      <c r="A83" s="188" t="s">
        <v>811</v>
      </c>
      <c r="B83" s="189">
        <f t="shared" si="37"/>
        <v>0</v>
      </c>
      <c r="C83" s="189">
        <f>'[1]表六 (1)'!B84</f>
        <v>0</v>
      </c>
      <c r="D83" s="189">
        <f t="shared" si="38"/>
        <v>0</v>
      </c>
      <c r="E83" s="193">
        <f t="shared" ref="E83:J83" si="47">SUM(E84:E85)</f>
        <v>0</v>
      </c>
      <c r="F83" s="193">
        <f t="shared" si="47"/>
        <v>0</v>
      </c>
      <c r="G83" s="193">
        <f t="shared" si="47"/>
        <v>0</v>
      </c>
      <c r="H83" s="193">
        <f t="shared" si="47"/>
        <v>0</v>
      </c>
      <c r="I83" s="193">
        <f t="shared" si="47"/>
        <v>0</v>
      </c>
      <c r="J83" s="193">
        <f t="shared" si="47"/>
        <v>0</v>
      </c>
      <c r="K83" s="189">
        <f t="shared" si="39"/>
        <v>0</v>
      </c>
      <c r="L83" s="193">
        <f t="shared" ref="L83:AV83" si="48">SUM(L84:L85)</f>
        <v>0</v>
      </c>
      <c r="M83" s="193">
        <f t="shared" si="48"/>
        <v>0</v>
      </c>
      <c r="N83" s="193">
        <f t="shared" si="48"/>
        <v>0</v>
      </c>
      <c r="O83" s="193">
        <f t="shared" si="48"/>
        <v>0</v>
      </c>
      <c r="P83" s="193">
        <f t="shared" si="48"/>
        <v>0</v>
      </c>
      <c r="Q83" s="193">
        <f t="shared" si="48"/>
        <v>0</v>
      </c>
      <c r="R83" s="193">
        <f t="shared" si="48"/>
        <v>0</v>
      </c>
      <c r="S83" s="193">
        <f t="shared" si="48"/>
        <v>0</v>
      </c>
      <c r="T83" s="193">
        <f t="shared" si="48"/>
        <v>0</v>
      </c>
      <c r="U83" s="193">
        <f t="shared" si="48"/>
        <v>0</v>
      </c>
      <c r="V83" s="193">
        <f t="shared" si="48"/>
        <v>0</v>
      </c>
      <c r="W83" s="193">
        <f t="shared" si="48"/>
        <v>0</v>
      </c>
      <c r="X83" s="193">
        <f t="shared" si="48"/>
        <v>0</v>
      </c>
      <c r="Y83" s="193">
        <f t="shared" si="48"/>
        <v>0</v>
      </c>
      <c r="Z83" s="193">
        <f t="shared" si="48"/>
        <v>0</v>
      </c>
      <c r="AA83" s="193">
        <f t="shared" si="48"/>
        <v>0</v>
      </c>
      <c r="AB83" s="193">
        <f t="shared" si="48"/>
        <v>0</v>
      </c>
      <c r="AC83" s="193">
        <f t="shared" si="48"/>
        <v>0</v>
      </c>
      <c r="AD83" s="193">
        <f t="shared" si="48"/>
        <v>0</v>
      </c>
      <c r="AE83" s="193">
        <f t="shared" si="48"/>
        <v>0</v>
      </c>
      <c r="AF83" s="193">
        <f t="shared" si="48"/>
        <v>0</v>
      </c>
      <c r="AG83" s="193">
        <f t="shared" si="48"/>
        <v>0</v>
      </c>
      <c r="AH83" s="193">
        <f t="shared" si="48"/>
        <v>0</v>
      </c>
      <c r="AI83" s="193">
        <f t="shared" si="48"/>
        <v>0</v>
      </c>
      <c r="AJ83" s="193">
        <f t="shared" si="48"/>
        <v>0</v>
      </c>
      <c r="AK83" s="193">
        <f t="shared" si="48"/>
        <v>0</v>
      </c>
      <c r="AL83" s="193">
        <f t="shared" si="48"/>
        <v>0</v>
      </c>
      <c r="AM83" s="193">
        <f t="shared" si="48"/>
        <v>0</v>
      </c>
      <c r="AN83" s="193">
        <f t="shared" si="48"/>
        <v>0</v>
      </c>
      <c r="AO83" s="193">
        <f t="shared" si="48"/>
        <v>0</v>
      </c>
      <c r="AP83" s="193">
        <f t="shared" si="48"/>
        <v>0</v>
      </c>
      <c r="AQ83" s="193">
        <f t="shared" si="48"/>
        <v>0</v>
      </c>
      <c r="AR83" s="193">
        <f t="shared" si="48"/>
        <v>0</v>
      </c>
      <c r="AS83" s="193">
        <f t="shared" si="48"/>
        <v>0</v>
      </c>
      <c r="AT83" s="193">
        <f t="shared" si="48"/>
        <v>0</v>
      </c>
      <c r="AU83" s="193">
        <f t="shared" si="48"/>
        <v>0</v>
      </c>
      <c r="AV83" s="193">
        <f t="shared" si="48"/>
        <v>0</v>
      </c>
      <c r="AW83" s="189">
        <f t="shared" si="40"/>
        <v>0</v>
      </c>
      <c r="AX83" s="193">
        <f t="shared" ref="AX83:AZ83" si="49">SUM(AX84:AX85)</f>
        <v>0</v>
      </c>
      <c r="AY83" s="193">
        <f t="shared" si="49"/>
        <v>0</v>
      </c>
      <c r="AZ83" s="193">
        <f t="shared" si="49"/>
        <v>0</v>
      </c>
    </row>
    <row r="84" spans="1:52">
      <c r="A84" s="188" t="s">
        <v>812</v>
      </c>
      <c r="B84" s="189">
        <f t="shared" si="37"/>
        <v>0</v>
      </c>
      <c r="C84" s="189">
        <f>'[1]表六 (1)'!B85</f>
        <v>0</v>
      </c>
      <c r="D84" s="189">
        <f t="shared" si="38"/>
        <v>0</v>
      </c>
      <c r="E84" s="195"/>
      <c r="F84" s="195"/>
      <c r="G84" s="195"/>
      <c r="H84" s="195"/>
      <c r="I84" s="195"/>
      <c r="J84" s="195"/>
      <c r="K84" s="189">
        <f t="shared" si="39"/>
        <v>0</v>
      </c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95"/>
      <c r="AL84" s="195"/>
      <c r="AM84" s="195"/>
      <c r="AN84" s="195"/>
      <c r="AO84" s="195"/>
      <c r="AP84" s="195"/>
      <c r="AQ84" s="195"/>
      <c r="AR84" s="195"/>
      <c r="AS84" s="195"/>
      <c r="AT84" s="195"/>
      <c r="AU84" s="195"/>
      <c r="AV84" s="195"/>
      <c r="AW84" s="189">
        <f t="shared" si="40"/>
        <v>0</v>
      </c>
      <c r="AX84" s="195"/>
      <c r="AY84" s="195"/>
      <c r="AZ84" s="195"/>
    </row>
    <row r="85" spans="1:52">
      <c r="A85" s="188" t="s">
        <v>813</v>
      </c>
      <c r="B85" s="189">
        <f t="shared" si="37"/>
        <v>0</v>
      </c>
      <c r="C85" s="189">
        <f>'[1]表六 (1)'!B86</f>
        <v>0</v>
      </c>
      <c r="D85" s="189">
        <f t="shared" si="38"/>
        <v>0</v>
      </c>
      <c r="E85" s="193">
        <f t="shared" ref="E85:J85" si="50">SUM(E86:E96)</f>
        <v>0</v>
      </c>
      <c r="F85" s="193">
        <f t="shared" si="50"/>
        <v>0</v>
      </c>
      <c r="G85" s="193">
        <f t="shared" si="50"/>
        <v>0</v>
      </c>
      <c r="H85" s="193">
        <f t="shared" si="50"/>
        <v>0</v>
      </c>
      <c r="I85" s="193">
        <f t="shared" si="50"/>
        <v>0</v>
      </c>
      <c r="J85" s="193">
        <f t="shared" si="50"/>
        <v>0</v>
      </c>
      <c r="K85" s="189">
        <f t="shared" si="39"/>
        <v>0</v>
      </c>
      <c r="L85" s="193">
        <f t="shared" ref="L85:AV85" si="51">SUM(L86:L96)</f>
        <v>0</v>
      </c>
      <c r="M85" s="193">
        <f t="shared" si="51"/>
        <v>0</v>
      </c>
      <c r="N85" s="193">
        <f t="shared" si="51"/>
        <v>0</v>
      </c>
      <c r="O85" s="193">
        <f t="shared" si="51"/>
        <v>0</v>
      </c>
      <c r="P85" s="193">
        <f t="shared" si="51"/>
        <v>0</v>
      </c>
      <c r="Q85" s="193">
        <f t="shared" si="51"/>
        <v>0</v>
      </c>
      <c r="R85" s="193">
        <f t="shared" si="51"/>
        <v>0</v>
      </c>
      <c r="S85" s="193">
        <f t="shared" si="51"/>
        <v>0</v>
      </c>
      <c r="T85" s="193">
        <f t="shared" si="51"/>
        <v>0</v>
      </c>
      <c r="U85" s="193">
        <f t="shared" si="51"/>
        <v>0</v>
      </c>
      <c r="V85" s="193">
        <f t="shared" si="51"/>
        <v>0</v>
      </c>
      <c r="W85" s="193">
        <f t="shared" si="51"/>
        <v>0</v>
      </c>
      <c r="X85" s="193">
        <f t="shared" si="51"/>
        <v>0</v>
      </c>
      <c r="Y85" s="193">
        <f t="shared" si="51"/>
        <v>0</v>
      </c>
      <c r="Z85" s="193">
        <f t="shared" si="51"/>
        <v>0</v>
      </c>
      <c r="AA85" s="193">
        <f t="shared" si="51"/>
        <v>0</v>
      </c>
      <c r="AB85" s="193">
        <f t="shared" si="51"/>
        <v>0</v>
      </c>
      <c r="AC85" s="193">
        <f t="shared" si="51"/>
        <v>0</v>
      </c>
      <c r="AD85" s="193">
        <f t="shared" si="51"/>
        <v>0</v>
      </c>
      <c r="AE85" s="193">
        <f t="shared" si="51"/>
        <v>0</v>
      </c>
      <c r="AF85" s="193">
        <f t="shared" si="51"/>
        <v>0</v>
      </c>
      <c r="AG85" s="193">
        <f t="shared" si="51"/>
        <v>0</v>
      </c>
      <c r="AH85" s="193">
        <f t="shared" si="51"/>
        <v>0</v>
      </c>
      <c r="AI85" s="193">
        <f t="shared" si="51"/>
        <v>0</v>
      </c>
      <c r="AJ85" s="193">
        <f t="shared" si="51"/>
        <v>0</v>
      </c>
      <c r="AK85" s="193">
        <f t="shared" si="51"/>
        <v>0</v>
      </c>
      <c r="AL85" s="193">
        <f t="shared" si="51"/>
        <v>0</v>
      </c>
      <c r="AM85" s="193">
        <f t="shared" si="51"/>
        <v>0</v>
      </c>
      <c r="AN85" s="193">
        <f t="shared" si="51"/>
        <v>0</v>
      </c>
      <c r="AO85" s="193">
        <f t="shared" si="51"/>
        <v>0</v>
      </c>
      <c r="AP85" s="193">
        <f t="shared" si="51"/>
        <v>0</v>
      </c>
      <c r="AQ85" s="193">
        <f t="shared" si="51"/>
        <v>0</v>
      </c>
      <c r="AR85" s="193">
        <f t="shared" si="51"/>
        <v>0</v>
      </c>
      <c r="AS85" s="193">
        <f t="shared" si="51"/>
        <v>0</v>
      </c>
      <c r="AT85" s="193">
        <f t="shared" si="51"/>
        <v>0</v>
      </c>
      <c r="AU85" s="193">
        <f t="shared" si="51"/>
        <v>0</v>
      </c>
      <c r="AV85" s="193">
        <f t="shared" si="51"/>
        <v>0</v>
      </c>
      <c r="AW85" s="189">
        <f t="shared" si="40"/>
        <v>0</v>
      </c>
      <c r="AX85" s="193">
        <f t="shared" ref="AX85:AZ85" si="52">SUM(AX86:AX96)</f>
        <v>0</v>
      </c>
      <c r="AY85" s="193">
        <f t="shared" si="52"/>
        <v>0</v>
      </c>
      <c r="AZ85" s="193">
        <f t="shared" si="52"/>
        <v>0</v>
      </c>
    </row>
    <row r="86" spans="1:52">
      <c r="A86" s="188" t="s">
        <v>814</v>
      </c>
      <c r="B86" s="189">
        <f t="shared" si="37"/>
        <v>0</v>
      </c>
      <c r="C86" s="189">
        <f>'[1]表六 (1)'!B87</f>
        <v>0</v>
      </c>
      <c r="D86" s="189">
        <f t="shared" si="38"/>
        <v>0</v>
      </c>
      <c r="E86" s="195"/>
      <c r="F86" s="195"/>
      <c r="G86" s="195"/>
      <c r="H86" s="195"/>
      <c r="I86" s="195"/>
      <c r="J86" s="195"/>
      <c r="K86" s="189">
        <f t="shared" si="39"/>
        <v>0</v>
      </c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95"/>
      <c r="AL86" s="195"/>
      <c r="AM86" s="195"/>
      <c r="AN86" s="195"/>
      <c r="AO86" s="195"/>
      <c r="AP86" s="195"/>
      <c r="AQ86" s="195"/>
      <c r="AR86" s="195"/>
      <c r="AS86" s="195"/>
      <c r="AT86" s="195"/>
      <c r="AU86" s="195"/>
      <c r="AV86" s="195"/>
      <c r="AW86" s="189">
        <f t="shared" si="40"/>
        <v>0</v>
      </c>
      <c r="AX86" s="195"/>
      <c r="AY86" s="195"/>
      <c r="AZ86" s="195"/>
    </row>
    <row r="87" spans="1:52">
      <c r="A87" s="188" t="s">
        <v>815</v>
      </c>
      <c r="B87" s="189">
        <f t="shared" si="37"/>
        <v>0</v>
      </c>
      <c r="C87" s="189">
        <f>'[1]表六 (1)'!B88</f>
        <v>0</v>
      </c>
      <c r="D87" s="189">
        <f t="shared" si="38"/>
        <v>0</v>
      </c>
      <c r="E87" s="195"/>
      <c r="F87" s="195"/>
      <c r="G87" s="195"/>
      <c r="H87" s="195"/>
      <c r="I87" s="195"/>
      <c r="J87" s="195"/>
      <c r="K87" s="189">
        <f t="shared" si="39"/>
        <v>0</v>
      </c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  <c r="AF87" s="195"/>
      <c r="AG87" s="195"/>
      <c r="AH87" s="195"/>
      <c r="AI87" s="195"/>
      <c r="AJ87" s="195"/>
      <c r="AK87" s="195"/>
      <c r="AL87" s="195"/>
      <c r="AM87" s="195"/>
      <c r="AN87" s="195"/>
      <c r="AO87" s="195"/>
      <c r="AP87" s="195"/>
      <c r="AQ87" s="195"/>
      <c r="AR87" s="195"/>
      <c r="AS87" s="195"/>
      <c r="AT87" s="195"/>
      <c r="AU87" s="195"/>
      <c r="AV87" s="195"/>
      <c r="AW87" s="189">
        <f t="shared" si="40"/>
        <v>0</v>
      </c>
      <c r="AX87" s="195"/>
      <c r="AY87" s="195"/>
      <c r="AZ87" s="195"/>
    </row>
    <row r="88" spans="1:52">
      <c r="A88" s="188" t="s">
        <v>816</v>
      </c>
      <c r="B88" s="189">
        <f t="shared" si="37"/>
        <v>0</v>
      </c>
      <c r="C88" s="189">
        <f>'[1]表六 (1)'!B89</f>
        <v>0</v>
      </c>
      <c r="D88" s="189">
        <f t="shared" si="38"/>
        <v>0</v>
      </c>
      <c r="E88" s="195"/>
      <c r="F88" s="195"/>
      <c r="G88" s="195"/>
      <c r="H88" s="195"/>
      <c r="I88" s="195"/>
      <c r="J88" s="195"/>
      <c r="K88" s="189">
        <f t="shared" si="39"/>
        <v>0</v>
      </c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95"/>
      <c r="AV88" s="195"/>
      <c r="AW88" s="189">
        <f t="shared" si="40"/>
        <v>0</v>
      </c>
      <c r="AX88" s="195"/>
      <c r="AY88" s="195"/>
      <c r="AZ88" s="195"/>
    </row>
    <row r="89" spans="1:52">
      <c r="A89" s="188" t="s">
        <v>817</v>
      </c>
      <c r="B89" s="189">
        <f t="shared" si="37"/>
        <v>0</v>
      </c>
      <c r="C89" s="189">
        <f>'[1]表六 (1)'!B90</f>
        <v>0</v>
      </c>
      <c r="D89" s="189">
        <f t="shared" si="38"/>
        <v>0</v>
      </c>
      <c r="E89" s="195"/>
      <c r="F89" s="195"/>
      <c r="G89" s="195"/>
      <c r="H89" s="195"/>
      <c r="I89" s="195"/>
      <c r="J89" s="195"/>
      <c r="K89" s="189">
        <f t="shared" si="39"/>
        <v>0</v>
      </c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  <c r="AK89" s="195"/>
      <c r="AL89" s="195"/>
      <c r="AM89" s="195"/>
      <c r="AN89" s="195"/>
      <c r="AO89" s="195"/>
      <c r="AP89" s="195"/>
      <c r="AQ89" s="195"/>
      <c r="AR89" s="195"/>
      <c r="AS89" s="195"/>
      <c r="AT89" s="195"/>
      <c r="AU89" s="195"/>
      <c r="AV89" s="195"/>
      <c r="AW89" s="189">
        <f t="shared" si="40"/>
        <v>0</v>
      </c>
      <c r="AX89" s="195"/>
      <c r="AY89" s="195"/>
      <c r="AZ89" s="195"/>
    </row>
    <row r="90" spans="1:52">
      <c r="A90" s="188" t="s">
        <v>818</v>
      </c>
      <c r="B90" s="189">
        <f t="shared" si="37"/>
        <v>0</v>
      </c>
      <c r="C90" s="189">
        <f>'[1]表六 (1)'!B91</f>
        <v>0</v>
      </c>
      <c r="D90" s="189">
        <f t="shared" si="38"/>
        <v>0</v>
      </c>
      <c r="E90" s="195"/>
      <c r="F90" s="195"/>
      <c r="G90" s="195"/>
      <c r="H90" s="195"/>
      <c r="I90" s="195"/>
      <c r="J90" s="195"/>
      <c r="K90" s="189">
        <f t="shared" si="39"/>
        <v>0</v>
      </c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95"/>
      <c r="AL90" s="195"/>
      <c r="AM90" s="195"/>
      <c r="AN90" s="195"/>
      <c r="AO90" s="195"/>
      <c r="AP90" s="195"/>
      <c r="AQ90" s="195"/>
      <c r="AR90" s="195"/>
      <c r="AS90" s="195"/>
      <c r="AT90" s="195"/>
      <c r="AU90" s="195"/>
      <c r="AV90" s="195"/>
      <c r="AW90" s="189">
        <f t="shared" si="40"/>
        <v>0</v>
      </c>
      <c r="AX90" s="195"/>
      <c r="AY90" s="195"/>
      <c r="AZ90" s="195"/>
    </row>
    <row r="91" spans="1:52">
      <c r="A91" s="188" t="s">
        <v>819</v>
      </c>
      <c r="B91" s="189">
        <f t="shared" si="37"/>
        <v>0</v>
      </c>
      <c r="C91" s="189">
        <f>'[1]表六 (1)'!B92</f>
        <v>0</v>
      </c>
      <c r="D91" s="189">
        <f t="shared" si="38"/>
        <v>0</v>
      </c>
      <c r="E91" s="195"/>
      <c r="F91" s="195"/>
      <c r="G91" s="195"/>
      <c r="H91" s="195"/>
      <c r="I91" s="195"/>
      <c r="J91" s="195"/>
      <c r="K91" s="189">
        <f t="shared" si="39"/>
        <v>0</v>
      </c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  <c r="AF91" s="195"/>
      <c r="AG91" s="195"/>
      <c r="AH91" s="195"/>
      <c r="AI91" s="195"/>
      <c r="AJ91" s="195"/>
      <c r="AK91" s="195"/>
      <c r="AL91" s="195"/>
      <c r="AM91" s="195"/>
      <c r="AN91" s="195"/>
      <c r="AO91" s="195"/>
      <c r="AP91" s="195"/>
      <c r="AQ91" s="195"/>
      <c r="AR91" s="195"/>
      <c r="AS91" s="195"/>
      <c r="AT91" s="195"/>
      <c r="AU91" s="195"/>
      <c r="AV91" s="195"/>
      <c r="AW91" s="189">
        <f t="shared" si="40"/>
        <v>0</v>
      </c>
      <c r="AX91" s="195"/>
      <c r="AY91" s="195"/>
      <c r="AZ91" s="195"/>
    </row>
    <row r="92" spans="1:52">
      <c r="A92" s="188" t="s">
        <v>820</v>
      </c>
      <c r="B92" s="189">
        <f t="shared" si="37"/>
        <v>0</v>
      </c>
      <c r="C92" s="189">
        <f>'[1]表六 (1)'!B93</f>
        <v>0</v>
      </c>
      <c r="D92" s="189">
        <f t="shared" si="38"/>
        <v>0</v>
      </c>
      <c r="E92" s="195"/>
      <c r="F92" s="195"/>
      <c r="G92" s="195"/>
      <c r="H92" s="195"/>
      <c r="I92" s="195"/>
      <c r="J92" s="195"/>
      <c r="K92" s="189">
        <f t="shared" si="39"/>
        <v>0</v>
      </c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5"/>
      <c r="AS92" s="195"/>
      <c r="AT92" s="195"/>
      <c r="AU92" s="195"/>
      <c r="AV92" s="195"/>
      <c r="AW92" s="189">
        <f t="shared" si="40"/>
        <v>0</v>
      </c>
      <c r="AX92" s="195"/>
      <c r="AY92" s="195"/>
      <c r="AZ92" s="195"/>
    </row>
    <row r="93" spans="1:52">
      <c r="A93" s="188" t="s">
        <v>821</v>
      </c>
      <c r="B93" s="189">
        <f t="shared" si="37"/>
        <v>0</v>
      </c>
      <c r="C93" s="189">
        <f>'[1]表六 (1)'!B94</f>
        <v>0</v>
      </c>
      <c r="D93" s="189">
        <f t="shared" si="38"/>
        <v>0</v>
      </c>
      <c r="E93" s="195"/>
      <c r="F93" s="195"/>
      <c r="G93" s="195"/>
      <c r="H93" s="195"/>
      <c r="I93" s="195"/>
      <c r="J93" s="195"/>
      <c r="K93" s="189">
        <f t="shared" si="39"/>
        <v>0</v>
      </c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  <c r="AK93" s="195"/>
      <c r="AL93" s="195"/>
      <c r="AM93" s="195"/>
      <c r="AN93" s="195"/>
      <c r="AO93" s="195"/>
      <c r="AP93" s="195"/>
      <c r="AQ93" s="195"/>
      <c r="AR93" s="195"/>
      <c r="AS93" s="195"/>
      <c r="AT93" s="195"/>
      <c r="AU93" s="195"/>
      <c r="AV93" s="195"/>
      <c r="AW93" s="189">
        <f t="shared" si="40"/>
        <v>0</v>
      </c>
      <c r="AX93" s="195"/>
      <c r="AY93" s="195"/>
      <c r="AZ93" s="195"/>
    </row>
    <row r="94" spans="1:52">
      <c r="A94" s="188" t="s">
        <v>822</v>
      </c>
      <c r="B94" s="189">
        <f t="shared" si="37"/>
        <v>0</v>
      </c>
      <c r="C94" s="189">
        <f>'[1]表六 (1)'!B95</f>
        <v>0</v>
      </c>
      <c r="D94" s="189">
        <f t="shared" si="38"/>
        <v>0</v>
      </c>
      <c r="E94" s="195"/>
      <c r="F94" s="195"/>
      <c r="G94" s="195"/>
      <c r="H94" s="195"/>
      <c r="I94" s="195"/>
      <c r="J94" s="195"/>
      <c r="K94" s="189">
        <f t="shared" si="39"/>
        <v>0</v>
      </c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95"/>
      <c r="AI94" s="195"/>
      <c r="AJ94" s="195"/>
      <c r="AK94" s="195"/>
      <c r="AL94" s="195"/>
      <c r="AM94" s="195"/>
      <c r="AN94" s="195"/>
      <c r="AO94" s="195"/>
      <c r="AP94" s="195"/>
      <c r="AQ94" s="195"/>
      <c r="AR94" s="195"/>
      <c r="AS94" s="195"/>
      <c r="AT94" s="195"/>
      <c r="AU94" s="195"/>
      <c r="AV94" s="195"/>
      <c r="AW94" s="189">
        <f t="shared" si="40"/>
        <v>0</v>
      </c>
      <c r="AX94" s="195"/>
      <c r="AY94" s="195"/>
      <c r="AZ94" s="195"/>
    </row>
    <row r="95" spans="1:52">
      <c r="A95" s="188" t="s">
        <v>823</v>
      </c>
      <c r="B95" s="189">
        <f t="shared" si="37"/>
        <v>0</v>
      </c>
      <c r="C95" s="189">
        <f>'[1]表六 (1)'!B96</f>
        <v>0</v>
      </c>
      <c r="D95" s="189">
        <f t="shared" si="38"/>
        <v>0</v>
      </c>
      <c r="E95" s="195"/>
      <c r="F95" s="195"/>
      <c r="G95" s="195"/>
      <c r="H95" s="195"/>
      <c r="I95" s="195"/>
      <c r="J95" s="195"/>
      <c r="K95" s="189">
        <f t="shared" si="39"/>
        <v>0</v>
      </c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  <c r="AK95" s="195"/>
      <c r="AL95" s="195"/>
      <c r="AM95" s="195"/>
      <c r="AN95" s="195"/>
      <c r="AO95" s="195"/>
      <c r="AP95" s="195"/>
      <c r="AQ95" s="195"/>
      <c r="AR95" s="195"/>
      <c r="AS95" s="195"/>
      <c r="AT95" s="195"/>
      <c r="AU95" s="195"/>
      <c r="AV95" s="195"/>
      <c r="AW95" s="189">
        <f t="shared" si="40"/>
        <v>0</v>
      </c>
      <c r="AX95" s="195"/>
      <c r="AY95" s="195"/>
      <c r="AZ95" s="195"/>
    </row>
    <row r="96" spans="1:52">
      <c r="A96" s="188" t="s">
        <v>824</v>
      </c>
      <c r="B96" s="189">
        <f t="shared" si="37"/>
        <v>0</v>
      </c>
      <c r="C96" s="189">
        <f>'[1]表六 (1)'!B97</f>
        <v>0</v>
      </c>
      <c r="D96" s="189">
        <f t="shared" si="38"/>
        <v>0</v>
      </c>
      <c r="E96" s="195"/>
      <c r="F96" s="195"/>
      <c r="G96" s="195"/>
      <c r="H96" s="195"/>
      <c r="I96" s="195"/>
      <c r="J96" s="195"/>
      <c r="K96" s="189">
        <f t="shared" si="39"/>
        <v>0</v>
      </c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5"/>
      <c r="AH96" s="195"/>
      <c r="AI96" s="195"/>
      <c r="AJ96" s="195"/>
      <c r="AK96" s="195"/>
      <c r="AL96" s="195"/>
      <c r="AM96" s="195"/>
      <c r="AN96" s="195"/>
      <c r="AO96" s="195"/>
      <c r="AP96" s="195"/>
      <c r="AQ96" s="195"/>
      <c r="AR96" s="195"/>
      <c r="AS96" s="195"/>
      <c r="AT96" s="195"/>
      <c r="AU96" s="195"/>
      <c r="AV96" s="195"/>
      <c r="AW96" s="189">
        <f t="shared" si="40"/>
        <v>0</v>
      </c>
      <c r="AX96" s="195"/>
      <c r="AY96" s="195"/>
      <c r="AZ96" s="195"/>
    </row>
    <row r="97" spans="1:52">
      <c r="A97" s="188" t="s">
        <v>825</v>
      </c>
      <c r="B97" s="189">
        <f t="shared" si="37"/>
        <v>0</v>
      </c>
      <c r="C97" s="189">
        <f>'[1]表六 (1)'!B98</f>
        <v>0</v>
      </c>
      <c r="D97" s="189">
        <f t="shared" si="38"/>
        <v>0</v>
      </c>
      <c r="E97" s="193">
        <f t="shared" ref="E97:J97" si="53">SUM(E98:E99)</f>
        <v>0</v>
      </c>
      <c r="F97" s="193">
        <f t="shared" si="53"/>
        <v>0</v>
      </c>
      <c r="G97" s="193">
        <f t="shared" si="53"/>
        <v>0</v>
      </c>
      <c r="H97" s="193">
        <f t="shared" si="53"/>
        <v>0</v>
      </c>
      <c r="I97" s="193">
        <f t="shared" si="53"/>
        <v>0</v>
      </c>
      <c r="J97" s="193">
        <f t="shared" si="53"/>
        <v>0</v>
      </c>
      <c r="K97" s="189">
        <f t="shared" si="39"/>
        <v>0</v>
      </c>
      <c r="L97" s="193">
        <f t="shared" ref="L97:AV97" si="54">SUM(L98:L99)</f>
        <v>0</v>
      </c>
      <c r="M97" s="193">
        <f t="shared" si="54"/>
        <v>0</v>
      </c>
      <c r="N97" s="193">
        <f t="shared" si="54"/>
        <v>0</v>
      </c>
      <c r="O97" s="193">
        <f t="shared" si="54"/>
        <v>0</v>
      </c>
      <c r="P97" s="193">
        <f t="shared" si="54"/>
        <v>0</v>
      </c>
      <c r="Q97" s="193">
        <f t="shared" si="54"/>
        <v>0</v>
      </c>
      <c r="R97" s="193">
        <f t="shared" si="54"/>
        <v>0</v>
      </c>
      <c r="S97" s="193">
        <f t="shared" si="54"/>
        <v>0</v>
      </c>
      <c r="T97" s="193">
        <f t="shared" si="54"/>
        <v>0</v>
      </c>
      <c r="U97" s="193">
        <f t="shared" si="54"/>
        <v>0</v>
      </c>
      <c r="V97" s="193">
        <f t="shared" si="54"/>
        <v>0</v>
      </c>
      <c r="W97" s="193">
        <f t="shared" si="54"/>
        <v>0</v>
      </c>
      <c r="X97" s="193">
        <f t="shared" si="54"/>
        <v>0</v>
      </c>
      <c r="Y97" s="193">
        <f t="shared" si="54"/>
        <v>0</v>
      </c>
      <c r="Z97" s="193">
        <f t="shared" si="54"/>
        <v>0</v>
      </c>
      <c r="AA97" s="193">
        <f t="shared" si="54"/>
        <v>0</v>
      </c>
      <c r="AB97" s="193">
        <f t="shared" si="54"/>
        <v>0</v>
      </c>
      <c r="AC97" s="193">
        <f t="shared" si="54"/>
        <v>0</v>
      </c>
      <c r="AD97" s="193">
        <f t="shared" si="54"/>
        <v>0</v>
      </c>
      <c r="AE97" s="193">
        <f t="shared" si="54"/>
        <v>0</v>
      </c>
      <c r="AF97" s="193">
        <f t="shared" si="54"/>
        <v>0</v>
      </c>
      <c r="AG97" s="193">
        <f t="shared" si="54"/>
        <v>0</v>
      </c>
      <c r="AH97" s="193">
        <f t="shared" si="54"/>
        <v>0</v>
      </c>
      <c r="AI97" s="193">
        <f t="shared" si="54"/>
        <v>0</v>
      </c>
      <c r="AJ97" s="193">
        <f t="shared" si="54"/>
        <v>0</v>
      </c>
      <c r="AK97" s="193">
        <f t="shared" si="54"/>
        <v>0</v>
      </c>
      <c r="AL97" s="193">
        <f t="shared" si="54"/>
        <v>0</v>
      </c>
      <c r="AM97" s="193">
        <f t="shared" si="54"/>
        <v>0</v>
      </c>
      <c r="AN97" s="193">
        <f t="shared" si="54"/>
        <v>0</v>
      </c>
      <c r="AO97" s="193">
        <f t="shared" si="54"/>
        <v>0</v>
      </c>
      <c r="AP97" s="193">
        <f t="shared" si="54"/>
        <v>0</v>
      </c>
      <c r="AQ97" s="193">
        <f t="shared" si="54"/>
        <v>0</v>
      </c>
      <c r="AR97" s="193">
        <f t="shared" si="54"/>
        <v>0</v>
      </c>
      <c r="AS97" s="193">
        <f t="shared" si="54"/>
        <v>0</v>
      </c>
      <c r="AT97" s="193">
        <f t="shared" si="54"/>
        <v>0</v>
      </c>
      <c r="AU97" s="193">
        <f t="shared" si="54"/>
        <v>0</v>
      </c>
      <c r="AV97" s="193">
        <f t="shared" si="54"/>
        <v>0</v>
      </c>
      <c r="AW97" s="189">
        <f t="shared" si="40"/>
        <v>0</v>
      </c>
      <c r="AX97" s="193">
        <f t="shared" ref="AX97:AZ97" si="55">SUM(AX98:AX99)</f>
        <v>0</v>
      </c>
      <c r="AY97" s="193">
        <f t="shared" si="55"/>
        <v>0</v>
      </c>
      <c r="AZ97" s="193">
        <f t="shared" si="55"/>
        <v>0</v>
      </c>
    </row>
    <row r="98" spans="1:52">
      <c r="A98" s="188" t="s">
        <v>826</v>
      </c>
      <c r="B98" s="189">
        <f t="shared" si="37"/>
        <v>0</v>
      </c>
      <c r="C98" s="189">
        <f>'[1]表六 (1)'!B99</f>
        <v>0</v>
      </c>
      <c r="D98" s="189">
        <f t="shared" si="38"/>
        <v>0</v>
      </c>
      <c r="E98" s="195"/>
      <c r="F98" s="195"/>
      <c r="G98" s="195"/>
      <c r="H98" s="195"/>
      <c r="I98" s="195"/>
      <c r="J98" s="195"/>
      <c r="K98" s="189">
        <f t="shared" si="39"/>
        <v>0</v>
      </c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5"/>
      <c r="AH98" s="195"/>
      <c r="AI98" s="195"/>
      <c r="AJ98" s="195"/>
      <c r="AK98" s="195"/>
      <c r="AL98" s="195"/>
      <c r="AM98" s="195"/>
      <c r="AN98" s="195"/>
      <c r="AO98" s="195"/>
      <c r="AP98" s="195"/>
      <c r="AQ98" s="195"/>
      <c r="AR98" s="195"/>
      <c r="AS98" s="195"/>
      <c r="AT98" s="195"/>
      <c r="AU98" s="195"/>
      <c r="AV98" s="195"/>
      <c r="AW98" s="189">
        <f t="shared" si="40"/>
        <v>0</v>
      </c>
      <c r="AX98" s="195"/>
      <c r="AY98" s="195"/>
      <c r="AZ98" s="195"/>
    </row>
    <row r="99" spans="1:52">
      <c r="A99" s="188" t="s">
        <v>827</v>
      </c>
      <c r="B99" s="189">
        <f t="shared" si="37"/>
        <v>0</v>
      </c>
      <c r="C99" s="189">
        <f>'[1]表六 (1)'!B100</f>
        <v>0</v>
      </c>
      <c r="D99" s="189">
        <f t="shared" si="38"/>
        <v>0</v>
      </c>
      <c r="E99" s="193">
        <f t="shared" ref="E99:J99" si="56">SUM(E100:E109)</f>
        <v>0</v>
      </c>
      <c r="F99" s="193">
        <f t="shared" si="56"/>
        <v>0</v>
      </c>
      <c r="G99" s="193">
        <f t="shared" si="56"/>
        <v>0</v>
      </c>
      <c r="H99" s="193">
        <f t="shared" si="56"/>
        <v>0</v>
      </c>
      <c r="I99" s="193">
        <f t="shared" si="56"/>
        <v>0</v>
      </c>
      <c r="J99" s="193">
        <f t="shared" si="56"/>
        <v>0</v>
      </c>
      <c r="K99" s="189">
        <f t="shared" si="39"/>
        <v>0</v>
      </c>
      <c r="L99" s="193">
        <f t="shared" ref="L99:AV99" si="57">SUM(L100:L109)</f>
        <v>0</v>
      </c>
      <c r="M99" s="193">
        <f t="shared" si="57"/>
        <v>0</v>
      </c>
      <c r="N99" s="193">
        <f t="shared" si="57"/>
        <v>0</v>
      </c>
      <c r="O99" s="193">
        <f t="shared" si="57"/>
        <v>0</v>
      </c>
      <c r="P99" s="193">
        <f t="shared" si="57"/>
        <v>0</v>
      </c>
      <c r="Q99" s="193">
        <f t="shared" si="57"/>
        <v>0</v>
      </c>
      <c r="R99" s="193">
        <f t="shared" si="57"/>
        <v>0</v>
      </c>
      <c r="S99" s="193">
        <f t="shared" si="57"/>
        <v>0</v>
      </c>
      <c r="T99" s="193">
        <f t="shared" si="57"/>
        <v>0</v>
      </c>
      <c r="U99" s="193">
        <f t="shared" si="57"/>
        <v>0</v>
      </c>
      <c r="V99" s="193">
        <f t="shared" si="57"/>
        <v>0</v>
      </c>
      <c r="W99" s="193">
        <f t="shared" si="57"/>
        <v>0</v>
      </c>
      <c r="X99" s="193">
        <f t="shared" si="57"/>
        <v>0</v>
      </c>
      <c r="Y99" s="193">
        <f t="shared" si="57"/>
        <v>0</v>
      </c>
      <c r="Z99" s="193">
        <f t="shared" si="57"/>
        <v>0</v>
      </c>
      <c r="AA99" s="193">
        <f t="shared" si="57"/>
        <v>0</v>
      </c>
      <c r="AB99" s="193">
        <f t="shared" si="57"/>
        <v>0</v>
      </c>
      <c r="AC99" s="193">
        <f t="shared" si="57"/>
        <v>0</v>
      </c>
      <c r="AD99" s="193">
        <f t="shared" si="57"/>
        <v>0</v>
      </c>
      <c r="AE99" s="193">
        <f t="shared" si="57"/>
        <v>0</v>
      </c>
      <c r="AF99" s="193">
        <f t="shared" si="57"/>
        <v>0</v>
      </c>
      <c r="AG99" s="193">
        <f t="shared" si="57"/>
        <v>0</v>
      </c>
      <c r="AH99" s="193">
        <f t="shared" si="57"/>
        <v>0</v>
      </c>
      <c r="AI99" s="193">
        <f t="shared" si="57"/>
        <v>0</v>
      </c>
      <c r="AJ99" s="193">
        <f t="shared" si="57"/>
        <v>0</v>
      </c>
      <c r="AK99" s="193">
        <f t="shared" si="57"/>
        <v>0</v>
      </c>
      <c r="AL99" s="193">
        <f t="shared" si="57"/>
        <v>0</v>
      </c>
      <c r="AM99" s="193">
        <f t="shared" si="57"/>
        <v>0</v>
      </c>
      <c r="AN99" s="193">
        <f t="shared" si="57"/>
        <v>0</v>
      </c>
      <c r="AO99" s="193">
        <f t="shared" si="57"/>
        <v>0</v>
      </c>
      <c r="AP99" s="193">
        <f t="shared" si="57"/>
        <v>0</v>
      </c>
      <c r="AQ99" s="193">
        <f t="shared" si="57"/>
        <v>0</v>
      </c>
      <c r="AR99" s="193">
        <f t="shared" si="57"/>
        <v>0</v>
      </c>
      <c r="AS99" s="193">
        <f t="shared" si="57"/>
        <v>0</v>
      </c>
      <c r="AT99" s="193">
        <f t="shared" si="57"/>
        <v>0</v>
      </c>
      <c r="AU99" s="193">
        <f t="shared" si="57"/>
        <v>0</v>
      </c>
      <c r="AV99" s="193">
        <f t="shared" si="57"/>
        <v>0</v>
      </c>
      <c r="AW99" s="189">
        <f t="shared" si="40"/>
        <v>0</v>
      </c>
      <c r="AX99" s="193">
        <f t="shared" ref="AX99:AZ99" si="58">SUM(AX100:AX109)</f>
        <v>0</v>
      </c>
      <c r="AY99" s="193">
        <f t="shared" si="58"/>
        <v>0</v>
      </c>
      <c r="AZ99" s="193">
        <f t="shared" si="58"/>
        <v>0</v>
      </c>
    </row>
    <row r="100" spans="1:52">
      <c r="A100" s="188" t="s">
        <v>828</v>
      </c>
      <c r="B100" s="189">
        <f t="shared" si="37"/>
        <v>0</v>
      </c>
      <c r="C100" s="189">
        <f>'[1]表六 (1)'!B101</f>
        <v>0</v>
      </c>
      <c r="D100" s="189">
        <f t="shared" si="38"/>
        <v>0</v>
      </c>
      <c r="E100" s="195"/>
      <c r="F100" s="195"/>
      <c r="G100" s="195"/>
      <c r="H100" s="195"/>
      <c r="I100" s="195"/>
      <c r="J100" s="195"/>
      <c r="K100" s="189">
        <f t="shared" si="39"/>
        <v>0</v>
      </c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5"/>
      <c r="AI100" s="195"/>
      <c r="AJ100" s="195"/>
      <c r="AK100" s="195"/>
      <c r="AL100" s="195"/>
      <c r="AM100" s="195"/>
      <c r="AN100" s="195"/>
      <c r="AO100" s="195"/>
      <c r="AP100" s="195"/>
      <c r="AQ100" s="195"/>
      <c r="AR100" s="195"/>
      <c r="AS100" s="195"/>
      <c r="AT100" s="195"/>
      <c r="AU100" s="195"/>
      <c r="AV100" s="195"/>
      <c r="AW100" s="189">
        <f t="shared" si="40"/>
        <v>0</v>
      </c>
      <c r="AX100" s="195"/>
      <c r="AY100" s="195"/>
      <c r="AZ100" s="195"/>
    </row>
    <row r="101" spans="1:52">
      <c r="A101" s="188" t="s">
        <v>829</v>
      </c>
      <c r="B101" s="189">
        <f t="shared" si="37"/>
        <v>0</v>
      </c>
      <c r="C101" s="189">
        <f>'[1]表六 (1)'!B102</f>
        <v>0</v>
      </c>
      <c r="D101" s="189">
        <f t="shared" si="38"/>
        <v>0</v>
      </c>
      <c r="E101" s="195"/>
      <c r="F101" s="195"/>
      <c r="G101" s="195"/>
      <c r="H101" s="195"/>
      <c r="I101" s="195"/>
      <c r="J101" s="195"/>
      <c r="K101" s="189">
        <f t="shared" si="39"/>
        <v>0</v>
      </c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5"/>
      <c r="AD101" s="195"/>
      <c r="AE101" s="195"/>
      <c r="AF101" s="195"/>
      <c r="AG101" s="195"/>
      <c r="AH101" s="195"/>
      <c r="AI101" s="195"/>
      <c r="AJ101" s="195"/>
      <c r="AK101" s="195"/>
      <c r="AL101" s="195"/>
      <c r="AM101" s="195"/>
      <c r="AN101" s="195"/>
      <c r="AO101" s="195"/>
      <c r="AP101" s="195"/>
      <c r="AQ101" s="195"/>
      <c r="AR101" s="195"/>
      <c r="AS101" s="195"/>
      <c r="AT101" s="195"/>
      <c r="AU101" s="195"/>
      <c r="AV101" s="195"/>
      <c r="AW101" s="189">
        <f t="shared" si="40"/>
        <v>0</v>
      </c>
      <c r="AX101" s="195"/>
      <c r="AY101" s="195"/>
      <c r="AZ101" s="195"/>
    </row>
    <row r="102" spans="1:52">
      <c r="A102" s="188" t="s">
        <v>830</v>
      </c>
      <c r="B102" s="189">
        <f t="shared" si="37"/>
        <v>0</v>
      </c>
      <c r="C102" s="189">
        <f>'[1]表六 (1)'!B103</f>
        <v>0</v>
      </c>
      <c r="D102" s="189">
        <f t="shared" si="38"/>
        <v>0</v>
      </c>
      <c r="E102" s="195"/>
      <c r="F102" s="195"/>
      <c r="G102" s="195"/>
      <c r="H102" s="195"/>
      <c r="I102" s="195"/>
      <c r="J102" s="195"/>
      <c r="K102" s="189">
        <f t="shared" si="39"/>
        <v>0</v>
      </c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  <c r="AD102" s="195"/>
      <c r="AE102" s="195"/>
      <c r="AF102" s="195"/>
      <c r="AG102" s="195"/>
      <c r="AH102" s="195"/>
      <c r="AI102" s="195"/>
      <c r="AJ102" s="195"/>
      <c r="AK102" s="195"/>
      <c r="AL102" s="195"/>
      <c r="AM102" s="195"/>
      <c r="AN102" s="195"/>
      <c r="AO102" s="195"/>
      <c r="AP102" s="195"/>
      <c r="AQ102" s="195"/>
      <c r="AR102" s="195"/>
      <c r="AS102" s="195"/>
      <c r="AT102" s="195"/>
      <c r="AU102" s="195"/>
      <c r="AV102" s="195"/>
      <c r="AW102" s="189">
        <f t="shared" si="40"/>
        <v>0</v>
      </c>
      <c r="AX102" s="195"/>
      <c r="AY102" s="195"/>
      <c r="AZ102" s="195"/>
    </row>
    <row r="103" spans="1:52">
      <c r="A103" s="188" t="s">
        <v>831</v>
      </c>
      <c r="B103" s="189">
        <f t="shared" si="37"/>
        <v>0</v>
      </c>
      <c r="C103" s="189">
        <f>'[1]表六 (1)'!B104</f>
        <v>0</v>
      </c>
      <c r="D103" s="189">
        <f t="shared" si="38"/>
        <v>0</v>
      </c>
      <c r="E103" s="195"/>
      <c r="F103" s="195"/>
      <c r="G103" s="195"/>
      <c r="H103" s="195"/>
      <c r="I103" s="195"/>
      <c r="J103" s="195"/>
      <c r="K103" s="189">
        <f t="shared" si="39"/>
        <v>0</v>
      </c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  <c r="AK103" s="195"/>
      <c r="AL103" s="195"/>
      <c r="AM103" s="195"/>
      <c r="AN103" s="195"/>
      <c r="AO103" s="195"/>
      <c r="AP103" s="195"/>
      <c r="AQ103" s="195"/>
      <c r="AR103" s="195"/>
      <c r="AS103" s="195"/>
      <c r="AT103" s="195"/>
      <c r="AU103" s="195"/>
      <c r="AV103" s="195"/>
      <c r="AW103" s="189">
        <f t="shared" si="40"/>
        <v>0</v>
      </c>
      <c r="AX103" s="195"/>
      <c r="AY103" s="195"/>
      <c r="AZ103" s="195"/>
    </row>
    <row r="104" spans="1:52">
      <c r="A104" s="188" t="s">
        <v>832</v>
      </c>
      <c r="B104" s="189">
        <f t="shared" si="37"/>
        <v>0</v>
      </c>
      <c r="C104" s="189">
        <f>'[1]表六 (1)'!B105</f>
        <v>0</v>
      </c>
      <c r="D104" s="189">
        <f t="shared" si="38"/>
        <v>0</v>
      </c>
      <c r="E104" s="195"/>
      <c r="F104" s="195"/>
      <c r="G104" s="195"/>
      <c r="H104" s="195"/>
      <c r="I104" s="195"/>
      <c r="J104" s="195"/>
      <c r="K104" s="189">
        <f t="shared" si="39"/>
        <v>0</v>
      </c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  <c r="AK104" s="195"/>
      <c r="AL104" s="195"/>
      <c r="AM104" s="195"/>
      <c r="AN104" s="195"/>
      <c r="AO104" s="195"/>
      <c r="AP104" s="195"/>
      <c r="AQ104" s="195"/>
      <c r="AR104" s="195"/>
      <c r="AS104" s="195"/>
      <c r="AT104" s="195"/>
      <c r="AU104" s="195"/>
      <c r="AV104" s="195"/>
      <c r="AW104" s="189">
        <f t="shared" si="40"/>
        <v>0</v>
      </c>
      <c r="AX104" s="195"/>
      <c r="AY104" s="195"/>
      <c r="AZ104" s="195"/>
    </row>
    <row r="105" spans="1:52">
      <c r="A105" s="188" t="s">
        <v>833</v>
      </c>
      <c r="B105" s="189">
        <f t="shared" si="37"/>
        <v>0</v>
      </c>
      <c r="C105" s="189">
        <f>'[1]表六 (1)'!B106</f>
        <v>0</v>
      </c>
      <c r="D105" s="189">
        <f t="shared" si="38"/>
        <v>0</v>
      </c>
      <c r="E105" s="195"/>
      <c r="F105" s="195"/>
      <c r="G105" s="195"/>
      <c r="H105" s="195"/>
      <c r="I105" s="195"/>
      <c r="J105" s="195"/>
      <c r="K105" s="189">
        <f t="shared" si="39"/>
        <v>0</v>
      </c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95"/>
      <c r="AL105" s="195"/>
      <c r="AM105" s="195"/>
      <c r="AN105" s="195"/>
      <c r="AO105" s="195"/>
      <c r="AP105" s="195"/>
      <c r="AQ105" s="195"/>
      <c r="AR105" s="195"/>
      <c r="AS105" s="195"/>
      <c r="AT105" s="195"/>
      <c r="AU105" s="195"/>
      <c r="AV105" s="195"/>
      <c r="AW105" s="189">
        <f t="shared" si="40"/>
        <v>0</v>
      </c>
      <c r="AX105" s="195"/>
      <c r="AY105" s="195"/>
      <c r="AZ105" s="195"/>
    </row>
    <row r="106" spans="1:52">
      <c r="A106" s="188" t="s">
        <v>834</v>
      </c>
      <c r="B106" s="189">
        <f t="shared" si="37"/>
        <v>0</v>
      </c>
      <c r="C106" s="189">
        <f>'[1]表六 (1)'!B107</f>
        <v>0</v>
      </c>
      <c r="D106" s="189">
        <f t="shared" si="38"/>
        <v>0</v>
      </c>
      <c r="E106" s="195"/>
      <c r="F106" s="195"/>
      <c r="G106" s="195"/>
      <c r="H106" s="195"/>
      <c r="I106" s="195"/>
      <c r="J106" s="195"/>
      <c r="K106" s="189">
        <f t="shared" si="39"/>
        <v>0</v>
      </c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95"/>
      <c r="AL106" s="195"/>
      <c r="AM106" s="195"/>
      <c r="AN106" s="195"/>
      <c r="AO106" s="195"/>
      <c r="AP106" s="195"/>
      <c r="AQ106" s="195"/>
      <c r="AR106" s="195"/>
      <c r="AS106" s="195"/>
      <c r="AT106" s="195"/>
      <c r="AU106" s="195"/>
      <c r="AV106" s="195"/>
      <c r="AW106" s="189">
        <f t="shared" si="40"/>
        <v>0</v>
      </c>
      <c r="AX106" s="195"/>
      <c r="AY106" s="195"/>
      <c r="AZ106" s="195"/>
    </row>
    <row r="107" spans="1:52">
      <c r="A107" s="188" t="s">
        <v>835</v>
      </c>
      <c r="B107" s="189">
        <f t="shared" si="37"/>
        <v>0</v>
      </c>
      <c r="C107" s="189">
        <f>'[1]表六 (1)'!B108</f>
        <v>0</v>
      </c>
      <c r="D107" s="189">
        <f t="shared" si="38"/>
        <v>0</v>
      </c>
      <c r="E107" s="195"/>
      <c r="F107" s="195"/>
      <c r="G107" s="195"/>
      <c r="H107" s="195"/>
      <c r="I107" s="195"/>
      <c r="J107" s="195"/>
      <c r="K107" s="189">
        <f t="shared" si="39"/>
        <v>0</v>
      </c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  <c r="AK107" s="195"/>
      <c r="AL107" s="195"/>
      <c r="AM107" s="195"/>
      <c r="AN107" s="195"/>
      <c r="AO107" s="195"/>
      <c r="AP107" s="195"/>
      <c r="AQ107" s="195"/>
      <c r="AR107" s="195"/>
      <c r="AS107" s="195"/>
      <c r="AT107" s="195"/>
      <c r="AU107" s="195"/>
      <c r="AV107" s="195"/>
      <c r="AW107" s="189">
        <f t="shared" si="40"/>
        <v>0</v>
      </c>
      <c r="AX107" s="195"/>
      <c r="AY107" s="195"/>
      <c r="AZ107" s="195"/>
    </row>
    <row r="108" spans="1:52">
      <c r="A108" s="188" t="s">
        <v>836</v>
      </c>
      <c r="B108" s="189">
        <f t="shared" si="37"/>
        <v>0</v>
      </c>
      <c r="C108" s="189">
        <f>'[1]表六 (1)'!B109</f>
        <v>0</v>
      </c>
      <c r="D108" s="189">
        <f t="shared" si="38"/>
        <v>0</v>
      </c>
      <c r="E108" s="195"/>
      <c r="F108" s="195"/>
      <c r="G108" s="195"/>
      <c r="H108" s="195"/>
      <c r="I108" s="195"/>
      <c r="J108" s="195"/>
      <c r="K108" s="189">
        <f t="shared" si="39"/>
        <v>0</v>
      </c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5"/>
      <c r="AL108" s="195"/>
      <c r="AM108" s="195"/>
      <c r="AN108" s="195"/>
      <c r="AO108" s="195"/>
      <c r="AP108" s="195"/>
      <c r="AQ108" s="195"/>
      <c r="AR108" s="195"/>
      <c r="AS108" s="195"/>
      <c r="AT108" s="195"/>
      <c r="AU108" s="195"/>
      <c r="AV108" s="195"/>
      <c r="AW108" s="189">
        <f t="shared" si="40"/>
        <v>0</v>
      </c>
      <c r="AX108" s="195"/>
      <c r="AY108" s="195"/>
      <c r="AZ108" s="195"/>
    </row>
    <row r="109" spans="1:52">
      <c r="A109" s="188" t="s">
        <v>837</v>
      </c>
      <c r="B109" s="189">
        <f t="shared" si="37"/>
        <v>0</v>
      </c>
      <c r="C109" s="189">
        <f>'[1]表六 (1)'!B110</f>
        <v>0</v>
      </c>
      <c r="D109" s="189">
        <f t="shared" si="38"/>
        <v>0</v>
      </c>
      <c r="E109" s="195"/>
      <c r="F109" s="195"/>
      <c r="G109" s="195"/>
      <c r="H109" s="195"/>
      <c r="I109" s="195"/>
      <c r="J109" s="195"/>
      <c r="K109" s="189">
        <f t="shared" si="39"/>
        <v>0</v>
      </c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5"/>
      <c r="AL109" s="195"/>
      <c r="AM109" s="195"/>
      <c r="AN109" s="195"/>
      <c r="AO109" s="195"/>
      <c r="AP109" s="195"/>
      <c r="AQ109" s="195"/>
      <c r="AR109" s="195"/>
      <c r="AS109" s="195"/>
      <c r="AT109" s="195"/>
      <c r="AU109" s="195"/>
      <c r="AV109" s="195"/>
      <c r="AW109" s="189">
        <f t="shared" si="40"/>
        <v>0</v>
      </c>
      <c r="AX109" s="195"/>
      <c r="AY109" s="195"/>
      <c r="AZ109" s="195"/>
    </row>
    <row r="110" spans="1:52">
      <c r="A110" s="188" t="s">
        <v>838</v>
      </c>
      <c r="B110" s="189">
        <f t="shared" si="37"/>
        <v>0</v>
      </c>
      <c r="C110" s="189">
        <f>'[1]表六 (1)'!B111</f>
        <v>0</v>
      </c>
      <c r="D110" s="189">
        <f t="shared" si="38"/>
        <v>0</v>
      </c>
      <c r="E110" s="193">
        <f t="shared" ref="E110:J110" si="59">SUM(E111:E112)</f>
        <v>0</v>
      </c>
      <c r="F110" s="193">
        <f t="shared" si="59"/>
        <v>0</v>
      </c>
      <c r="G110" s="193">
        <f t="shared" si="59"/>
        <v>0</v>
      </c>
      <c r="H110" s="193">
        <f t="shared" si="59"/>
        <v>0</v>
      </c>
      <c r="I110" s="193">
        <f t="shared" si="59"/>
        <v>0</v>
      </c>
      <c r="J110" s="193">
        <f t="shared" si="59"/>
        <v>0</v>
      </c>
      <c r="K110" s="189">
        <f t="shared" si="39"/>
        <v>0</v>
      </c>
      <c r="L110" s="193">
        <f t="shared" ref="L110:AV110" si="60">SUM(L111:L112)</f>
        <v>0</v>
      </c>
      <c r="M110" s="193">
        <f t="shared" si="60"/>
        <v>0</v>
      </c>
      <c r="N110" s="193">
        <f t="shared" si="60"/>
        <v>0</v>
      </c>
      <c r="O110" s="193">
        <f t="shared" si="60"/>
        <v>0</v>
      </c>
      <c r="P110" s="193">
        <f t="shared" si="60"/>
        <v>0</v>
      </c>
      <c r="Q110" s="193">
        <f t="shared" si="60"/>
        <v>0</v>
      </c>
      <c r="R110" s="193">
        <f t="shared" si="60"/>
        <v>0</v>
      </c>
      <c r="S110" s="193">
        <f t="shared" si="60"/>
        <v>0</v>
      </c>
      <c r="T110" s="193">
        <f t="shared" si="60"/>
        <v>0</v>
      </c>
      <c r="U110" s="193">
        <f t="shared" si="60"/>
        <v>0</v>
      </c>
      <c r="V110" s="193">
        <f t="shared" si="60"/>
        <v>0</v>
      </c>
      <c r="W110" s="193">
        <f t="shared" si="60"/>
        <v>0</v>
      </c>
      <c r="X110" s="193">
        <f t="shared" si="60"/>
        <v>0</v>
      </c>
      <c r="Y110" s="193">
        <f t="shared" si="60"/>
        <v>0</v>
      </c>
      <c r="Z110" s="193">
        <f t="shared" si="60"/>
        <v>0</v>
      </c>
      <c r="AA110" s="193">
        <f t="shared" si="60"/>
        <v>0</v>
      </c>
      <c r="AB110" s="193">
        <f t="shared" si="60"/>
        <v>0</v>
      </c>
      <c r="AC110" s="193">
        <f t="shared" si="60"/>
        <v>0</v>
      </c>
      <c r="AD110" s="193">
        <f t="shared" si="60"/>
        <v>0</v>
      </c>
      <c r="AE110" s="193">
        <f t="shared" si="60"/>
        <v>0</v>
      </c>
      <c r="AF110" s="193">
        <f t="shared" si="60"/>
        <v>0</v>
      </c>
      <c r="AG110" s="193">
        <f t="shared" si="60"/>
        <v>0</v>
      </c>
      <c r="AH110" s="193">
        <f t="shared" si="60"/>
        <v>0</v>
      </c>
      <c r="AI110" s="193">
        <f t="shared" si="60"/>
        <v>0</v>
      </c>
      <c r="AJ110" s="193">
        <f t="shared" si="60"/>
        <v>0</v>
      </c>
      <c r="AK110" s="193">
        <f t="shared" si="60"/>
        <v>0</v>
      </c>
      <c r="AL110" s="193">
        <f t="shared" si="60"/>
        <v>0</v>
      </c>
      <c r="AM110" s="193">
        <f t="shared" si="60"/>
        <v>0</v>
      </c>
      <c r="AN110" s="193">
        <f t="shared" si="60"/>
        <v>0</v>
      </c>
      <c r="AO110" s="193">
        <f t="shared" si="60"/>
        <v>0</v>
      </c>
      <c r="AP110" s="193">
        <f t="shared" si="60"/>
        <v>0</v>
      </c>
      <c r="AQ110" s="193">
        <f t="shared" si="60"/>
        <v>0</v>
      </c>
      <c r="AR110" s="193">
        <f t="shared" si="60"/>
        <v>0</v>
      </c>
      <c r="AS110" s="193">
        <f t="shared" si="60"/>
        <v>0</v>
      </c>
      <c r="AT110" s="193">
        <f t="shared" si="60"/>
        <v>0</v>
      </c>
      <c r="AU110" s="193">
        <f t="shared" si="60"/>
        <v>0</v>
      </c>
      <c r="AV110" s="193">
        <f t="shared" si="60"/>
        <v>0</v>
      </c>
      <c r="AW110" s="189">
        <f t="shared" si="40"/>
        <v>0</v>
      </c>
      <c r="AX110" s="193">
        <f t="shared" ref="AX110:AZ110" si="61">SUM(AX111:AX112)</f>
        <v>0</v>
      </c>
      <c r="AY110" s="193">
        <f t="shared" si="61"/>
        <v>0</v>
      </c>
      <c r="AZ110" s="193">
        <f t="shared" si="61"/>
        <v>0</v>
      </c>
    </row>
    <row r="111" spans="1:52">
      <c r="A111" s="188" t="s">
        <v>839</v>
      </c>
      <c r="B111" s="189">
        <f t="shared" si="37"/>
        <v>0</v>
      </c>
      <c r="C111" s="189">
        <f>'[1]表六 (1)'!B112</f>
        <v>0</v>
      </c>
      <c r="D111" s="189">
        <f t="shared" si="38"/>
        <v>0</v>
      </c>
      <c r="E111" s="195"/>
      <c r="F111" s="195"/>
      <c r="G111" s="195"/>
      <c r="H111" s="195"/>
      <c r="I111" s="195"/>
      <c r="J111" s="195"/>
      <c r="K111" s="189">
        <f t="shared" si="39"/>
        <v>0</v>
      </c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95"/>
      <c r="AK111" s="195"/>
      <c r="AL111" s="195"/>
      <c r="AM111" s="195"/>
      <c r="AN111" s="195"/>
      <c r="AO111" s="195"/>
      <c r="AP111" s="195"/>
      <c r="AQ111" s="195"/>
      <c r="AR111" s="195"/>
      <c r="AS111" s="195"/>
      <c r="AT111" s="195"/>
      <c r="AU111" s="195"/>
      <c r="AV111" s="195"/>
      <c r="AW111" s="189">
        <f t="shared" si="40"/>
        <v>0</v>
      </c>
      <c r="AX111" s="195"/>
      <c r="AY111" s="195"/>
      <c r="AZ111" s="195"/>
    </row>
    <row r="112" spans="1:52">
      <c r="A112" s="188" t="s">
        <v>840</v>
      </c>
      <c r="B112" s="189">
        <f t="shared" si="37"/>
        <v>0</v>
      </c>
      <c r="C112" s="189">
        <f>'[1]表六 (1)'!B113</f>
        <v>0</v>
      </c>
      <c r="D112" s="189">
        <f t="shared" si="38"/>
        <v>0</v>
      </c>
      <c r="E112" s="193">
        <f t="shared" ref="E112:J112" si="62">SUM(E113:E118)</f>
        <v>0</v>
      </c>
      <c r="F112" s="193">
        <f t="shared" si="62"/>
        <v>0</v>
      </c>
      <c r="G112" s="193">
        <f t="shared" si="62"/>
        <v>0</v>
      </c>
      <c r="H112" s="193">
        <f t="shared" si="62"/>
        <v>0</v>
      </c>
      <c r="I112" s="193">
        <f t="shared" si="62"/>
        <v>0</v>
      </c>
      <c r="J112" s="193">
        <f t="shared" si="62"/>
        <v>0</v>
      </c>
      <c r="K112" s="189">
        <f t="shared" si="39"/>
        <v>0</v>
      </c>
      <c r="L112" s="193">
        <f t="shared" ref="L112:AV112" si="63">SUM(L113:L118)</f>
        <v>0</v>
      </c>
      <c r="M112" s="193">
        <f t="shared" si="63"/>
        <v>0</v>
      </c>
      <c r="N112" s="193">
        <f t="shared" si="63"/>
        <v>0</v>
      </c>
      <c r="O112" s="193">
        <f t="shared" si="63"/>
        <v>0</v>
      </c>
      <c r="P112" s="193">
        <f t="shared" si="63"/>
        <v>0</v>
      </c>
      <c r="Q112" s="193">
        <f t="shared" si="63"/>
        <v>0</v>
      </c>
      <c r="R112" s="193">
        <f t="shared" si="63"/>
        <v>0</v>
      </c>
      <c r="S112" s="193">
        <f t="shared" si="63"/>
        <v>0</v>
      </c>
      <c r="T112" s="193">
        <f t="shared" si="63"/>
        <v>0</v>
      </c>
      <c r="U112" s="193">
        <f t="shared" si="63"/>
        <v>0</v>
      </c>
      <c r="V112" s="193">
        <f t="shared" si="63"/>
        <v>0</v>
      </c>
      <c r="W112" s="193">
        <f t="shared" si="63"/>
        <v>0</v>
      </c>
      <c r="X112" s="193">
        <f t="shared" si="63"/>
        <v>0</v>
      </c>
      <c r="Y112" s="193">
        <f t="shared" si="63"/>
        <v>0</v>
      </c>
      <c r="Z112" s="193">
        <f t="shared" si="63"/>
        <v>0</v>
      </c>
      <c r="AA112" s="193">
        <f t="shared" si="63"/>
        <v>0</v>
      </c>
      <c r="AB112" s="193">
        <f t="shared" si="63"/>
        <v>0</v>
      </c>
      <c r="AC112" s="193">
        <f t="shared" si="63"/>
        <v>0</v>
      </c>
      <c r="AD112" s="193">
        <f t="shared" si="63"/>
        <v>0</v>
      </c>
      <c r="AE112" s="193">
        <f t="shared" si="63"/>
        <v>0</v>
      </c>
      <c r="AF112" s="193">
        <f t="shared" si="63"/>
        <v>0</v>
      </c>
      <c r="AG112" s="193">
        <f t="shared" si="63"/>
        <v>0</v>
      </c>
      <c r="AH112" s="193">
        <f t="shared" si="63"/>
        <v>0</v>
      </c>
      <c r="AI112" s="193">
        <f t="shared" si="63"/>
        <v>0</v>
      </c>
      <c r="AJ112" s="193">
        <f t="shared" si="63"/>
        <v>0</v>
      </c>
      <c r="AK112" s="193">
        <f t="shared" si="63"/>
        <v>0</v>
      </c>
      <c r="AL112" s="193">
        <f t="shared" si="63"/>
        <v>0</v>
      </c>
      <c r="AM112" s="193">
        <f t="shared" si="63"/>
        <v>0</v>
      </c>
      <c r="AN112" s="193">
        <f t="shared" si="63"/>
        <v>0</v>
      </c>
      <c r="AO112" s="193">
        <f t="shared" si="63"/>
        <v>0</v>
      </c>
      <c r="AP112" s="193">
        <f t="shared" si="63"/>
        <v>0</v>
      </c>
      <c r="AQ112" s="193">
        <f t="shared" si="63"/>
        <v>0</v>
      </c>
      <c r="AR112" s="193">
        <f t="shared" si="63"/>
        <v>0</v>
      </c>
      <c r="AS112" s="193">
        <f t="shared" si="63"/>
        <v>0</v>
      </c>
      <c r="AT112" s="193">
        <f t="shared" si="63"/>
        <v>0</v>
      </c>
      <c r="AU112" s="193">
        <f t="shared" si="63"/>
        <v>0</v>
      </c>
      <c r="AV112" s="193">
        <f t="shared" si="63"/>
        <v>0</v>
      </c>
      <c r="AW112" s="189">
        <f t="shared" si="40"/>
        <v>0</v>
      </c>
      <c r="AX112" s="193">
        <f t="shared" ref="AX112:AZ112" si="64">SUM(AX113:AX118)</f>
        <v>0</v>
      </c>
      <c r="AY112" s="193">
        <f t="shared" si="64"/>
        <v>0</v>
      </c>
      <c r="AZ112" s="193">
        <f t="shared" si="64"/>
        <v>0</v>
      </c>
    </row>
    <row r="113" spans="1:52">
      <c r="A113" s="188" t="s">
        <v>841</v>
      </c>
      <c r="B113" s="189">
        <f t="shared" si="37"/>
        <v>0</v>
      </c>
      <c r="C113" s="189">
        <f>'[1]表六 (1)'!B114</f>
        <v>0</v>
      </c>
      <c r="D113" s="189">
        <f t="shared" si="38"/>
        <v>0</v>
      </c>
      <c r="E113" s="195"/>
      <c r="F113" s="195"/>
      <c r="G113" s="195"/>
      <c r="H113" s="195"/>
      <c r="I113" s="195"/>
      <c r="J113" s="195"/>
      <c r="K113" s="189">
        <f t="shared" si="39"/>
        <v>0</v>
      </c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5"/>
      <c r="AL113" s="195"/>
      <c r="AM113" s="195"/>
      <c r="AN113" s="195"/>
      <c r="AO113" s="195"/>
      <c r="AP113" s="195"/>
      <c r="AQ113" s="195"/>
      <c r="AR113" s="195"/>
      <c r="AS113" s="195"/>
      <c r="AT113" s="195"/>
      <c r="AU113" s="195"/>
      <c r="AV113" s="195"/>
      <c r="AW113" s="189">
        <f t="shared" si="40"/>
        <v>0</v>
      </c>
      <c r="AX113" s="195"/>
      <c r="AY113" s="195"/>
      <c r="AZ113" s="195"/>
    </row>
    <row r="114" spans="1:52">
      <c r="A114" s="188" t="s">
        <v>842</v>
      </c>
      <c r="B114" s="189">
        <f t="shared" si="37"/>
        <v>0</v>
      </c>
      <c r="C114" s="189">
        <f>'[1]表六 (1)'!B115</f>
        <v>0</v>
      </c>
      <c r="D114" s="189">
        <f t="shared" si="38"/>
        <v>0</v>
      </c>
      <c r="E114" s="195"/>
      <c r="F114" s="195"/>
      <c r="G114" s="195"/>
      <c r="H114" s="195"/>
      <c r="I114" s="195"/>
      <c r="J114" s="195"/>
      <c r="K114" s="189">
        <f t="shared" si="39"/>
        <v>0</v>
      </c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95"/>
      <c r="AD114" s="195"/>
      <c r="AE114" s="195"/>
      <c r="AF114" s="195"/>
      <c r="AG114" s="195"/>
      <c r="AH114" s="195"/>
      <c r="AI114" s="195"/>
      <c r="AJ114" s="195"/>
      <c r="AK114" s="195"/>
      <c r="AL114" s="195"/>
      <c r="AM114" s="195"/>
      <c r="AN114" s="195"/>
      <c r="AO114" s="195"/>
      <c r="AP114" s="195"/>
      <c r="AQ114" s="195"/>
      <c r="AR114" s="195"/>
      <c r="AS114" s="195"/>
      <c r="AT114" s="195"/>
      <c r="AU114" s="195"/>
      <c r="AV114" s="195"/>
      <c r="AW114" s="189">
        <f t="shared" si="40"/>
        <v>0</v>
      </c>
      <c r="AX114" s="195"/>
      <c r="AY114" s="195"/>
      <c r="AZ114" s="195"/>
    </row>
    <row r="115" spans="1:52">
      <c r="A115" s="188" t="s">
        <v>843</v>
      </c>
      <c r="B115" s="189">
        <f t="shared" si="37"/>
        <v>0</v>
      </c>
      <c r="C115" s="189">
        <f>'[1]表六 (1)'!B116</f>
        <v>0</v>
      </c>
      <c r="D115" s="189">
        <f t="shared" si="38"/>
        <v>0</v>
      </c>
      <c r="E115" s="195"/>
      <c r="F115" s="195"/>
      <c r="G115" s="195"/>
      <c r="H115" s="195"/>
      <c r="I115" s="195"/>
      <c r="J115" s="195"/>
      <c r="K115" s="189">
        <f t="shared" si="39"/>
        <v>0</v>
      </c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195"/>
      <c r="AL115" s="195"/>
      <c r="AM115" s="195"/>
      <c r="AN115" s="195"/>
      <c r="AO115" s="195"/>
      <c r="AP115" s="195"/>
      <c r="AQ115" s="195"/>
      <c r="AR115" s="195"/>
      <c r="AS115" s="195"/>
      <c r="AT115" s="195"/>
      <c r="AU115" s="195"/>
      <c r="AV115" s="195"/>
      <c r="AW115" s="189">
        <f t="shared" si="40"/>
        <v>0</v>
      </c>
      <c r="AX115" s="195"/>
      <c r="AY115" s="195"/>
      <c r="AZ115" s="195"/>
    </row>
    <row r="116" spans="1:52">
      <c r="A116" s="188" t="s">
        <v>844</v>
      </c>
      <c r="B116" s="189">
        <f t="shared" si="37"/>
        <v>0</v>
      </c>
      <c r="C116" s="189">
        <f>'[1]表六 (1)'!B117</f>
        <v>0</v>
      </c>
      <c r="D116" s="189">
        <f t="shared" si="38"/>
        <v>0</v>
      </c>
      <c r="E116" s="195"/>
      <c r="F116" s="195"/>
      <c r="G116" s="195"/>
      <c r="H116" s="195"/>
      <c r="I116" s="195"/>
      <c r="J116" s="195"/>
      <c r="K116" s="189">
        <f t="shared" si="39"/>
        <v>0</v>
      </c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95"/>
      <c r="AL116" s="195"/>
      <c r="AM116" s="195"/>
      <c r="AN116" s="195"/>
      <c r="AO116" s="195"/>
      <c r="AP116" s="195"/>
      <c r="AQ116" s="195"/>
      <c r="AR116" s="195"/>
      <c r="AS116" s="195"/>
      <c r="AT116" s="195"/>
      <c r="AU116" s="195"/>
      <c r="AV116" s="195"/>
      <c r="AW116" s="189">
        <f t="shared" si="40"/>
        <v>0</v>
      </c>
      <c r="AX116" s="195"/>
      <c r="AY116" s="195"/>
      <c r="AZ116" s="195"/>
    </row>
    <row r="117" spans="1:52">
      <c r="A117" s="188" t="s">
        <v>845</v>
      </c>
      <c r="B117" s="189">
        <f t="shared" si="37"/>
        <v>0</v>
      </c>
      <c r="C117" s="189">
        <f>'[1]表六 (1)'!B118</f>
        <v>0</v>
      </c>
      <c r="D117" s="189">
        <f t="shared" si="38"/>
        <v>0</v>
      </c>
      <c r="E117" s="195"/>
      <c r="F117" s="195"/>
      <c r="G117" s="195"/>
      <c r="H117" s="195"/>
      <c r="I117" s="195"/>
      <c r="J117" s="195"/>
      <c r="K117" s="189">
        <f t="shared" si="39"/>
        <v>0</v>
      </c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195"/>
      <c r="AL117" s="195"/>
      <c r="AM117" s="195"/>
      <c r="AN117" s="195"/>
      <c r="AO117" s="195"/>
      <c r="AP117" s="195"/>
      <c r="AQ117" s="195"/>
      <c r="AR117" s="195"/>
      <c r="AS117" s="195"/>
      <c r="AT117" s="195"/>
      <c r="AU117" s="195"/>
      <c r="AV117" s="195"/>
      <c r="AW117" s="189">
        <f t="shared" si="40"/>
        <v>0</v>
      </c>
      <c r="AX117" s="195"/>
      <c r="AY117" s="195"/>
      <c r="AZ117" s="195"/>
    </row>
    <row r="118" spans="1:52">
      <c r="A118" s="188" t="s">
        <v>846</v>
      </c>
      <c r="B118" s="189">
        <f t="shared" si="37"/>
        <v>0</v>
      </c>
      <c r="C118" s="189">
        <f>'[1]表六 (1)'!B119</f>
        <v>0</v>
      </c>
      <c r="D118" s="189">
        <f t="shared" si="38"/>
        <v>0</v>
      </c>
      <c r="E118" s="195"/>
      <c r="F118" s="195"/>
      <c r="G118" s="195"/>
      <c r="H118" s="195"/>
      <c r="I118" s="195"/>
      <c r="J118" s="195"/>
      <c r="K118" s="189">
        <f t="shared" si="39"/>
        <v>0</v>
      </c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195"/>
      <c r="AL118" s="195"/>
      <c r="AM118" s="195"/>
      <c r="AN118" s="195"/>
      <c r="AO118" s="195"/>
      <c r="AP118" s="195"/>
      <c r="AQ118" s="195"/>
      <c r="AR118" s="195"/>
      <c r="AS118" s="195"/>
      <c r="AT118" s="195"/>
      <c r="AU118" s="195"/>
      <c r="AV118" s="195"/>
      <c r="AW118" s="189">
        <f t="shared" si="40"/>
        <v>0</v>
      </c>
      <c r="AX118" s="195"/>
      <c r="AY118" s="195"/>
      <c r="AZ118" s="195"/>
    </row>
    <row r="119" spans="1:52">
      <c r="A119" s="188" t="s">
        <v>847</v>
      </c>
      <c r="B119" s="189">
        <f t="shared" si="37"/>
        <v>0</v>
      </c>
      <c r="C119" s="189">
        <f>'[1]表六 (1)'!B120</f>
        <v>0</v>
      </c>
      <c r="D119" s="189">
        <f t="shared" si="38"/>
        <v>0</v>
      </c>
      <c r="E119" s="193">
        <f t="shared" ref="E119:J119" si="65">SUM(E120:E121)</f>
        <v>0</v>
      </c>
      <c r="F119" s="193">
        <f t="shared" si="65"/>
        <v>0</v>
      </c>
      <c r="G119" s="193">
        <f t="shared" si="65"/>
        <v>0</v>
      </c>
      <c r="H119" s="193">
        <f t="shared" si="65"/>
        <v>0</v>
      </c>
      <c r="I119" s="193">
        <f t="shared" si="65"/>
        <v>0</v>
      </c>
      <c r="J119" s="193">
        <f t="shared" si="65"/>
        <v>0</v>
      </c>
      <c r="K119" s="189">
        <f t="shared" si="39"/>
        <v>0</v>
      </c>
      <c r="L119" s="193">
        <f t="shared" ref="L119:AV119" si="66">SUM(L120:L121)</f>
        <v>0</v>
      </c>
      <c r="M119" s="193">
        <f t="shared" si="66"/>
        <v>0</v>
      </c>
      <c r="N119" s="193">
        <f t="shared" si="66"/>
        <v>0</v>
      </c>
      <c r="O119" s="193">
        <f t="shared" si="66"/>
        <v>0</v>
      </c>
      <c r="P119" s="193">
        <f t="shared" si="66"/>
        <v>0</v>
      </c>
      <c r="Q119" s="193">
        <f t="shared" si="66"/>
        <v>0</v>
      </c>
      <c r="R119" s="193">
        <f t="shared" si="66"/>
        <v>0</v>
      </c>
      <c r="S119" s="193">
        <f t="shared" si="66"/>
        <v>0</v>
      </c>
      <c r="T119" s="193">
        <f t="shared" si="66"/>
        <v>0</v>
      </c>
      <c r="U119" s="193">
        <f t="shared" si="66"/>
        <v>0</v>
      </c>
      <c r="V119" s="193">
        <f t="shared" si="66"/>
        <v>0</v>
      </c>
      <c r="W119" s="193">
        <f t="shared" si="66"/>
        <v>0</v>
      </c>
      <c r="X119" s="193">
        <f t="shared" si="66"/>
        <v>0</v>
      </c>
      <c r="Y119" s="193">
        <f t="shared" si="66"/>
        <v>0</v>
      </c>
      <c r="Z119" s="193">
        <f t="shared" si="66"/>
        <v>0</v>
      </c>
      <c r="AA119" s="193">
        <f t="shared" si="66"/>
        <v>0</v>
      </c>
      <c r="AB119" s="193">
        <f t="shared" si="66"/>
        <v>0</v>
      </c>
      <c r="AC119" s="193">
        <f t="shared" si="66"/>
        <v>0</v>
      </c>
      <c r="AD119" s="193">
        <f t="shared" si="66"/>
        <v>0</v>
      </c>
      <c r="AE119" s="193">
        <f t="shared" si="66"/>
        <v>0</v>
      </c>
      <c r="AF119" s="193">
        <f t="shared" si="66"/>
        <v>0</v>
      </c>
      <c r="AG119" s="193">
        <f t="shared" si="66"/>
        <v>0</v>
      </c>
      <c r="AH119" s="193">
        <f t="shared" si="66"/>
        <v>0</v>
      </c>
      <c r="AI119" s="193">
        <f t="shared" si="66"/>
        <v>0</v>
      </c>
      <c r="AJ119" s="193">
        <f t="shared" si="66"/>
        <v>0</v>
      </c>
      <c r="AK119" s="193">
        <f t="shared" si="66"/>
        <v>0</v>
      </c>
      <c r="AL119" s="193">
        <f t="shared" si="66"/>
        <v>0</v>
      </c>
      <c r="AM119" s="193">
        <f t="shared" si="66"/>
        <v>0</v>
      </c>
      <c r="AN119" s="193">
        <f t="shared" si="66"/>
        <v>0</v>
      </c>
      <c r="AO119" s="193">
        <f t="shared" si="66"/>
        <v>0</v>
      </c>
      <c r="AP119" s="193">
        <f t="shared" si="66"/>
        <v>0</v>
      </c>
      <c r="AQ119" s="193">
        <f t="shared" si="66"/>
        <v>0</v>
      </c>
      <c r="AR119" s="193">
        <f t="shared" si="66"/>
        <v>0</v>
      </c>
      <c r="AS119" s="193">
        <f t="shared" si="66"/>
        <v>0</v>
      </c>
      <c r="AT119" s="193">
        <f t="shared" si="66"/>
        <v>0</v>
      </c>
      <c r="AU119" s="193">
        <f t="shared" si="66"/>
        <v>0</v>
      </c>
      <c r="AV119" s="193">
        <f t="shared" si="66"/>
        <v>0</v>
      </c>
      <c r="AW119" s="189">
        <f t="shared" si="40"/>
        <v>0</v>
      </c>
      <c r="AX119" s="193">
        <f t="shared" ref="AX119:AZ119" si="67">SUM(AX120:AX121)</f>
        <v>0</v>
      </c>
      <c r="AY119" s="193">
        <f t="shared" si="67"/>
        <v>0</v>
      </c>
      <c r="AZ119" s="193">
        <f t="shared" si="67"/>
        <v>0</v>
      </c>
    </row>
    <row r="120" spans="1:52">
      <c r="A120" s="188" t="s">
        <v>848</v>
      </c>
      <c r="B120" s="189">
        <f t="shared" si="37"/>
        <v>0</v>
      </c>
      <c r="C120" s="189">
        <f>'[1]表六 (1)'!B121</f>
        <v>0</v>
      </c>
      <c r="D120" s="189">
        <f t="shared" si="38"/>
        <v>0</v>
      </c>
      <c r="E120" s="195"/>
      <c r="F120" s="195"/>
      <c r="G120" s="195"/>
      <c r="H120" s="195"/>
      <c r="I120" s="195"/>
      <c r="J120" s="195"/>
      <c r="K120" s="189">
        <f t="shared" si="39"/>
        <v>0</v>
      </c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195"/>
      <c r="AL120" s="195"/>
      <c r="AM120" s="195"/>
      <c r="AN120" s="195"/>
      <c r="AO120" s="195"/>
      <c r="AP120" s="195"/>
      <c r="AQ120" s="195"/>
      <c r="AR120" s="195"/>
      <c r="AS120" s="195"/>
      <c r="AT120" s="195"/>
      <c r="AU120" s="195"/>
      <c r="AV120" s="195"/>
      <c r="AW120" s="189">
        <f t="shared" si="40"/>
        <v>0</v>
      </c>
      <c r="AX120" s="195"/>
      <c r="AY120" s="195"/>
      <c r="AZ120" s="195"/>
    </row>
    <row r="121" spans="1:52">
      <c r="A121" s="188" t="s">
        <v>849</v>
      </c>
      <c r="B121" s="189">
        <f t="shared" si="37"/>
        <v>0</v>
      </c>
      <c r="C121" s="189">
        <f>'[1]表六 (1)'!B122</f>
        <v>0</v>
      </c>
      <c r="D121" s="189">
        <f t="shared" si="38"/>
        <v>0</v>
      </c>
      <c r="E121" s="193">
        <f t="shared" ref="E121:J121" si="68">SUM(E122:E127)</f>
        <v>0</v>
      </c>
      <c r="F121" s="193">
        <f t="shared" si="68"/>
        <v>0</v>
      </c>
      <c r="G121" s="193">
        <f t="shared" si="68"/>
        <v>0</v>
      </c>
      <c r="H121" s="193">
        <f t="shared" si="68"/>
        <v>0</v>
      </c>
      <c r="I121" s="193">
        <f t="shared" si="68"/>
        <v>0</v>
      </c>
      <c r="J121" s="193">
        <f t="shared" si="68"/>
        <v>0</v>
      </c>
      <c r="K121" s="189">
        <f t="shared" si="39"/>
        <v>0</v>
      </c>
      <c r="L121" s="193">
        <f t="shared" ref="L121:AV121" si="69">SUM(L122:L127)</f>
        <v>0</v>
      </c>
      <c r="M121" s="193">
        <f t="shared" si="69"/>
        <v>0</v>
      </c>
      <c r="N121" s="193">
        <f t="shared" si="69"/>
        <v>0</v>
      </c>
      <c r="O121" s="193">
        <f t="shared" si="69"/>
        <v>0</v>
      </c>
      <c r="P121" s="193">
        <f t="shared" si="69"/>
        <v>0</v>
      </c>
      <c r="Q121" s="193">
        <f t="shared" si="69"/>
        <v>0</v>
      </c>
      <c r="R121" s="193">
        <f t="shared" si="69"/>
        <v>0</v>
      </c>
      <c r="S121" s="193">
        <f t="shared" si="69"/>
        <v>0</v>
      </c>
      <c r="T121" s="193">
        <f t="shared" si="69"/>
        <v>0</v>
      </c>
      <c r="U121" s="193">
        <f t="shared" si="69"/>
        <v>0</v>
      </c>
      <c r="V121" s="193">
        <f t="shared" si="69"/>
        <v>0</v>
      </c>
      <c r="W121" s="193">
        <f t="shared" si="69"/>
        <v>0</v>
      </c>
      <c r="X121" s="193">
        <f t="shared" si="69"/>
        <v>0</v>
      </c>
      <c r="Y121" s="193">
        <f t="shared" si="69"/>
        <v>0</v>
      </c>
      <c r="Z121" s="193">
        <f t="shared" si="69"/>
        <v>0</v>
      </c>
      <c r="AA121" s="193">
        <f t="shared" si="69"/>
        <v>0</v>
      </c>
      <c r="AB121" s="193">
        <f t="shared" si="69"/>
        <v>0</v>
      </c>
      <c r="AC121" s="193">
        <f t="shared" si="69"/>
        <v>0</v>
      </c>
      <c r="AD121" s="193">
        <f t="shared" si="69"/>
        <v>0</v>
      </c>
      <c r="AE121" s="193">
        <f t="shared" si="69"/>
        <v>0</v>
      </c>
      <c r="AF121" s="193">
        <f t="shared" si="69"/>
        <v>0</v>
      </c>
      <c r="AG121" s="193">
        <f t="shared" si="69"/>
        <v>0</v>
      </c>
      <c r="AH121" s="193">
        <f t="shared" si="69"/>
        <v>0</v>
      </c>
      <c r="AI121" s="193">
        <f t="shared" si="69"/>
        <v>0</v>
      </c>
      <c r="AJ121" s="193">
        <f t="shared" si="69"/>
        <v>0</v>
      </c>
      <c r="AK121" s="193">
        <f t="shared" si="69"/>
        <v>0</v>
      </c>
      <c r="AL121" s="193">
        <f t="shared" si="69"/>
        <v>0</v>
      </c>
      <c r="AM121" s="193">
        <f t="shared" si="69"/>
        <v>0</v>
      </c>
      <c r="AN121" s="193">
        <f t="shared" si="69"/>
        <v>0</v>
      </c>
      <c r="AO121" s="193">
        <f t="shared" si="69"/>
        <v>0</v>
      </c>
      <c r="AP121" s="193">
        <f t="shared" si="69"/>
        <v>0</v>
      </c>
      <c r="AQ121" s="193">
        <f t="shared" si="69"/>
        <v>0</v>
      </c>
      <c r="AR121" s="193">
        <f t="shared" si="69"/>
        <v>0</v>
      </c>
      <c r="AS121" s="193">
        <f t="shared" si="69"/>
        <v>0</v>
      </c>
      <c r="AT121" s="193">
        <f t="shared" si="69"/>
        <v>0</v>
      </c>
      <c r="AU121" s="193">
        <f t="shared" si="69"/>
        <v>0</v>
      </c>
      <c r="AV121" s="193">
        <f t="shared" si="69"/>
        <v>0</v>
      </c>
      <c r="AW121" s="189">
        <f t="shared" si="40"/>
        <v>0</v>
      </c>
      <c r="AX121" s="193">
        <f t="shared" ref="AX121:AZ121" si="70">SUM(AX122:AX127)</f>
        <v>0</v>
      </c>
      <c r="AY121" s="193">
        <f t="shared" si="70"/>
        <v>0</v>
      </c>
      <c r="AZ121" s="193">
        <f t="shared" si="70"/>
        <v>0</v>
      </c>
    </row>
    <row r="122" spans="1:52">
      <c r="A122" s="188" t="s">
        <v>850</v>
      </c>
      <c r="B122" s="189">
        <f t="shared" si="37"/>
        <v>0</v>
      </c>
      <c r="C122" s="189">
        <f>'[1]表六 (1)'!B123</f>
        <v>0</v>
      </c>
      <c r="D122" s="189">
        <f t="shared" si="38"/>
        <v>0</v>
      </c>
      <c r="E122" s="195"/>
      <c r="F122" s="195"/>
      <c r="G122" s="195"/>
      <c r="H122" s="195"/>
      <c r="I122" s="195"/>
      <c r="J122" s="195"/>
      <c r="K122" s="189">
        <f t="shared" si="39"/>
        <v>0</v>
      </c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  <c r="AL122" s="195"/>
      <c r="AM122" s="195"/>
      <c r="AN122" s="195"/>
      <c r="AO122" s="195"/>
      <c r="AP122" s="195"/>
      <c r="AQ122" s="195"/>
      <c r="AR122" s="195"/>
      <c r="AS122" s="195"/>
      <c r="AT122" s="195"/>
      <c r="AU122" s="195"/>
      <c r="AV122" s="195"/>
      <c r="AW122" s="189">
        <f t="shared" si="40"/>
        <v>0</v>
      </c>
      <c r="AX122" s="195"/>
      <c r="AY122" s="195"/>
      <c r="AZ122" s="195"/>
    </row>
    <row r="123" spans="1:52">
      <c r="A123" s="188" t="s">
        <v>851</v>
      </c>
      <c r="B123" s="189">
        <f t="shared" si="37"/>
        <v>0</v>
      </c>
      <c r="C123" s="189">
        <f>'[1]表六 (1)'!B124</f>
        <v>0</v>
      </c>
      <c r="D123" s="189">
        <f t="shared" si="38"/>
        <v>0</v>
      </c>
      <c r="E123" s="195"/>
      <c r="F123" s="195"/>
      <c r="G123" s="195"/>
      <c r="H123" s="195"/>
      <c r="I123" s="195"/>
      <c r="J123" s="195"/>
      <c r="K123" s="189">
        <f t="shared" si="39"/>
        <v>0</v>
      </c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  <c r="AL123" s="195"/>
      <c r="AM123" s="195"/>
      <c r="AN123" s="195"/>
      <c r="AO123" s="195"/>
      <c r="AP123" s="195"/>
      <c r="AQ123" s="195"/>
      <c r="AR123" s="195"/>
      <c r="AS123" s="195"/>
      <c r="AT123" s="195"/>
      <c r="AU123" s="195"/>
      <c r="AV123" s="195"/>
      <c r="AW123" s="189">
        <f t="shared" si="40"/>
        <v>0</v>
      </c>
      <c r="AX123" s="195"/>
      <c r="AY123" s="195"/>
      <c r="AZ123" s="195"/>
    </row>
    <row r="124" spans="1:52">
      <c r="A124" s="188" t="s">
        <v>852</v>
      </c>
      <c r="B124" s="189">
        <f t="shared" si="37"/>
        <v>0</v>
      </c>
      <c r="C124" s="189">
        <f>'[1]表六 (1)'!B125</f>
        <v>0</v>
      </c>
      <c r="D124" s="189">
        <f t="shared" si="38"/>
        <v>0</v>
      </c>
      <c r="E124" s="195"/>
      <c r="F124" s="195"/>
      <c r="G124" s="195"/>
      <c r="H124" s="195"/>
      <c r="I124" s="195"/>
      <c r="J124" s="195"/>
      <c r="K124" s="189">
        <f t="shared" si="39"/>
        <v>0</v>
      </c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95"/>
      <c r="AL124" s="195"/>
      <c r="AM124" s="195"/>
      <c r="AN124" s="195"/>
      <c r="AO124" s="195"/>
      <c r="AP124" s="195"/>
      <c r="AQ124" s="195"/>
      <c r="AR124" s="195"/>
      <c r="AS124" s="195"/>
      <c r="AT124" s="195"/>
      <c r="AU124" s="195"/>
      <c r="AV124" s="195"/>
      <c r="AW124" s="189">
        <f t="shared" si="40"/>
        <v>0</v>
      </c>
      <c r="AX124" s="195"/>
      <c r="AY124" s="195"/>
      <c r="AZ124" s="195"/>
    </row>
    <row r="125" spans="1:52">
      <c r="A125" s="188" t="s">
        <v>853</v>
      </c>
      <c r="B125" s="189">
        <f t="shared" si="37"/>
        <v>0</v>
      </c>
      <c r="C125" s="189">
        <f>'[1]表六 (1)'!B126</f>
        <v>0</v>
      </c>
      <c r="D125" s="189">
        <f t="shared" si="38"/>
        <v>0</v>
      </c>
      <c r="E125" s="195"/>
      <c r="F125" s="195"/>
      <c r="G125" s="195"/>
      <c r="H125" s="195"/>
      <c r="I125" s="195"/>
      <c r="J125" s="195"/>
      <c r="K125" s="189">
        <f t="shared" si="39"/>
        <v>0</v>
      </c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195"/>
      <c r="AQ125" s="195"/>
      <c r="AR125" s="195"/>
      <c r="AS125" s="195"/>
      <c r="AT125" s="195"/>
      <c r="AU125" s="195"/>
      <c r="AV125" s="195"/>
      <c r="AW125" s="189">
        <f t="shared" si="40"/>
        <v>0</v>
      </c>
      <c r="AX125" s="195"/>
      <c r="AY125" s="195"/>
      <c r="AZ125" s="195"/>
    </row>
    <row r="126" spans="1:52">
      <c r="A126" s="188" t="s">
        <v>854</v>
      </c>
      <c r="B126" s="189">
        <f t="shared" si="37"/>
        <v>0</v>
      </c>
      <c r="C126" s="189">
        <f>'[1]表六 (1)'!B127</f>
        <v>0</v>
      </c>
      <c r="D126" s="189">
        <f t="shared" si="38"/>
        <v>0</v>
      </c>
      <c r="E126" s="195"/>
      <c r="F126" s="195"/>
      <c r="G126" s="195"/>
      <c r="H126" s="195"/>
      <c r="I126" s="195"/>
      <c r="J126" s="195"/>
      <c r="K126" s="189">
        <f t="shared" si="39"/>
        <v>0</v>
      </c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195"/>
      <c r="AL126" s="195"/>
      <c r="AM126" s="195"/>
      <c r="AN126" s="195"/>
      <c r="AO126" s="195"/>
      <c r="AP126" s="195"/>
      <c r="AQ126" s="195"/>
      <c r="AR126" s="195"/>
      <c r="AS126" s="195"/>
      <c r="AT126" s="195"/>
      <c r="AU126" s="195"/>
      <c r="AV126" s="195"/>
      <c r="AW126" s="189">
        <f t="shared" si="40"/>
        <v>0</v>
      </c>
      <c r="AX126" s="195"/>
      <c r="AY126" s="195"/>
      <c r="AZ126" s="195"/>
    </row>
    <row r="127" spans="1:52">
      <c r="A127" s="188" t="s">
        <v>855</v>
      </c>
      <c r="B127" s="189">
        <f t="shared" si="37"/>
        <v>0</v>
      </c>
      <c r="C127" s="189">
        <f>'[1]表六 (1)'!B128</f>
        <v>0</v>
      </c>
      <c r="D127" s="189">
        <f t="shared" si="38"/>
        <v>0</v>
      </c>
      <c r="E127" s="195"/>
      <c r="F127" s="195"/>
      <c r="G127" s="195"/>
      <c r="H127" s="195"/>
      <c r="I127" s="195"/>
      <c r="J127" s="195"/>
      <c r="K127" s="189">
        <f t="shared" si="39"/>
        <v>0</v>
      </c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95"/>
      <c r="AI127" s="195"/>
      <c r="AJ127" s="195"/>
      <c r="AK127" s="195"/>
      <c r="AL127" s="195"/>
      <c r="AM127" s="195"/>
      <c r="AN127" s="195"/>
      <c r="AO127" s="195"/>
      <c r="AP127" s="195"/>
      <c r="AQ127" s="195"/>
      <c r="AR127" s="195"/>
      <c r="AS127" s="195"/>
      <c r="AT127" s="195"/>
      <c r="AU127" s="195"/>
      <c r="AV127" s="195"/>
      <c r="AW127" s="189">
        <f t="shared" si="40"/>
        <v>0</v>
      </c>
      <c r="AX127" s="195"/>
      <c r="AY127" s="195"/>
      <c r="AZ127" s="195"/>
    </row>
    <row r="128" spans="1:52">
      <c r="A128" s="188" t="s">
        <v>856</v>
      </c>
      <c r="B128" s="189">
        <f t="shared" si="37"/>
        <v>0</v>
      </c>
      <c r="C128" s="189">
        <f>'[1]表六 (1)'!B129</f>
        <v>0</v>
      </c>
      <c r="D128" s="189">
        <f t="shared" si="38"/>
        <v>0</v>
      </c>
      <c r="E128" s="193">
        <f t="shared" ref="E128:J128" si="71">SUM(E129:E130)</f>
        <v>0</v>
      </c>
      <c r="F128" s="193">
        <f t="shared" si="71"/>
        <v>0</v>
      </c>
      <c r="G128" s="193">
        <f t="shared" si="71"/>
        <v>0</v>
      </c>
      <c r="H128" s="193">
        <f t="shared" si="71"/>
        <v>0</v>
      </c>
      <c r="I128" s="193">
        <f t="shared" si="71"/>
        <v>0</v>
      </c>
      <c r="J128" s="193">
        <f t="shared" si="71"/>
        <v>0</v>
      </c>
      <c r="K128" s="189">
        <f t="shared" si="39"/>
        <v>0</v>
      </c>
      <c r="L128" s="193">
        <f t="shared" ref="L128:AV128" si="72">SUM(L129:L130)</f>
        <v>0</v>
      </c>
      <c r="M128" s="193">
        <f t="shared" si="72"/>
        <v>0</v>
      </c>
      <c r="N128" s="193">
        <f t="shared" si="72"/>
        <v>0</v>
      </c>
      <c r="O128" s="193">
        <f t="shared" si="72"/>
        <v>0</v>
      </c>
      <c r="P128" s="193">
        <f t="shared" si="72"/>
        <v>0</v>
      </c>
      <c r="Q128" s="193">
        <f t="shared" si="72"/>
        <v>0</v>
      </c>
      <c r="R128" s="193">
        <f t="shared" si="72"/>
        <v>0</v>
      </c>
      <c r="S128" s="193">
        <f t="shared" si="72"/>
        <v>0</v>
      </c>
      <c r="T128" s="193">
        <f t="shared" si="72"/>
        <v>0</v>
      </c>
      <c r="U128" s="193">
        <f t="shared" si="72"/>
        <v>0</v>
      </c>
      <c r="V128" s="193">
        <f t="shared" si="72"/>
        <v>0</v>
      </c>
      <c r="W128" s="193">
        <f t="shared" si="72"/>
        <v>0</v>
      </c>
      <c r="X128" s="193">
        <f t="shared" si="72"/>
        <v>0</v>
      </c>
      <c r="Y128" s="193">
        <f t="shared" si="72"/>
        <v>0</v>
      </c>
      <c r="Z128" s="193">
        <f t="shared" si="72"/>
        <v>0</v>
      </c>
      <c r="AA128" s="193">
        <f t="shared" si="72"/>
        <v>0</v>
      </c>
      <c r="AB128" s="193">
        <f t="shared" si="72"/>
        <v>0</v>
      </c>
      <c r="AC128" s="193">
        <f t="shared" si="72"/>
        <v>0</v>
      </c>
      <c r="AD128" s="193">
        <f t="shared" si="72"/>
        <v>0</v>
      </c>
      <c r="AE128" s="193">
        <f t="shared" si="72"/>
        <v>0</v>
      </c>
      <c r="AF128" s="193">
        <f t="shared" si="72"/>
        <v>0</v>
      </c>
      <c r="AG128" s="193">
        <f t="shared" si="72"/>
        <v>0</v>
      </c>
      <c r="AH128" s="193">
        <f t="shared" si="72"/>
        <v>0</v>
      </c>
      <c r="AI128" s="193">
        <f t="shared" si="72"/>
        <v>0</v>
      </c>
      <c r="AJ128" s="193">
        <f t="shared" si="72"/>
        <v>0</v>
      </c>
      <c r="AK128" s="193">
        <f t="shared" si="72"/>
        <v>0</v>
      </c>
      <c r="AL128" s="193">
        <f t="shared" si="72"/>
        <v>0</v>
      </c>
      <c r="AM128" s="193">
        <f t="shared" si="72"/>
        <v>0</v>
      </c>
      <c r="AN128" s="193">
        <f t="shared" si="72"/>
        <v>0</v>
      </c>
      <c r="AO128" s="193">
        <f t="shared" si="72"/>
        <v>0</v>
      </c>
      <c r="AP128" s="193">
        <f t="shared" si="72"/>
        <v>0</v>
      </c>
      <c r="AQ128" s="193">
        <f t="shared" si="72"/>
        <v>0</v>
      </c>
      <c r="AR128" s="193">
        <f t="shared" si="72"/>
        <v>0</v>
      </c>
      <c r="AS128" s="193">
        <f t="shared" si="72"/>
        <v>0</v>
      </c>
      <c r="AT128" s="193">
        <f t="shared" si="72"/>
        <v>0</v>
      </c>
      <c r="AU128" s="193">
        <f t="shared" si="72"/>
        <v>0</v>
      </c>
      <c r="AV128" s="193">
        <f t="shared" si="72"/>
        <v>0</v>
      </c>
      <c r="AW128" s="189">
        <f t="shared" si="40"/>
        <v>0</v>
      </c>
      <c r="AX128" s="193">
        <f t="shared" ref="AX128:AZ128" si="73">SUM(AX129:AX130)</f>
        <v>0</v>
      </c>
      <c r="AY128" s="193">
        <f t="shared" si="73"/>
        <v>0</v>
      </c>
      <c r="AZ128" s="193">
        <f t="shared" si="73"/>
        <v>0</v>
      </c>
    </row>
    <row r="129" spans="1:52">
      <c r="A129" s="188" t="s">
        <v>857</v>
      </c>
      <c r="B129" s="189">
        <f t="shared" si="37"/>
        <v>0</v>
      </c>
      <c r="C129" s="189">
        <f>'[1]表六 (1)'!B130</f>
        <v>0</v>
      </c>
      <c r="D129" s="189">
        <f t="shared" si="38"/>
        <v>0</v>
      </c>
      <c r="E129" s="195"/>
      <c r="F129" s="195"/>
      <c r="G129" s="195"/>
      <c r="H129" s="195"/>
      <c r="I129" s="195"/>
      <c r="J129" s="195"/>
      <c r="K129" s="189">
        <f t="shared" si="39"/>
        <v>0</v>
      </c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  <c r="AK129" s="195"/>
      <c r="AL129" s="195"/>
      <c r="AM129" s="195"/>
      <c r="AN129" s="195"/>
      <c r="AO129" s="195"/>
      <c r="AP129" s="195"/>
      <c r="AQ129" s="195"/>
      <c r="AR129" s="195"/>
      <c r="AS129" s="195"/>
      <c r="AT129" s="195"/>
      <c r="AU129" s="195"/>
      <c r="AV129" s="195"/>
      <c r="AW129" s="189">
        <f t="shared" si="40"/>
        <v>0</v>
      </c>
      <c r="AX129" s="195"/>
      <c r="AY129" s="195"/>
      <c r="AZ129" s="195"/>
    </row>
    <row r="130" spans="1:52">
      <c r="A130" s="188" t="s">
        <v>858</v>
      </c>
      <c r="B130" s="189">
        <f t="shared" si="37"/>
        <v>0</v>
      </c>
      <c r="C130" s="189">
        <f>'[1]表六 (1)'!B131</f>
        <v>0</v>
      </c>
      <c r="D130" s="189">
        <f t="shared" si="38"/>
        <v>0</v>
      </c>
      <c r="E130" s="193">
        <f t="shared" ref="E130:J130" si="74">SUM(E131:E135)</f>
        <v>0</v>
      </c>
      <c r="F130" s="193">
        <f t="shared" si="74"/>
        <v>0</v>
      </c>
      <c r="G130" s="193">
        <f t="shared" si="74"/>
        <v>0</v>
      </c>
      <c r="H130" s="193">
        <f t="shared" si="74"/>
        <v>0</v>
      </c>
      <c r="I130" s="193">
        <f t="shared" si="74"/>
        <v>0</v>
      </c>
      <c r="J130" s="193">
        <f t="shared" si="74"/>
        <v>0</v>
      </c>
      <c r="K130" s="189">
        <f t="shared" si="39"/>
        <v>0</v>
      </c>
      <c r="L130" s="193">
        <f t="shared" ref="L130:AV130" si="75">SUM(L131:L135)</f>
        <v>0</v>
      </c>
      <c r="M130" s="193">
        <f t="shared" si="75"/>
        <v>0</v>
      </c>
      <c r="N130" s="193">
        <f t="shared" si="75"/>
        <v>0</v>
      </c>
      <c r="O130" s="193">
        <f t="shared" si="75"/>
        <v>0</v>
      </c>
      <c r="P130" s="193">
        <f t="shared" si="75"/>
        <v>0</v>
      </c>
      <c r="Q130" s="193">
        <f t="shared" si="75"/>
        <v>0</v>
      </c>
      <c r="R130" s="193">
        <f t="shared" si="75"/>
        <v>0</v>
      </c>
      <c r="S130" s="193">
        <f t="shared" si="75"/>
        <v>0</v>
      </c>
      <c r="T130" s="193">
        <f t="shared" si="75"/>
        <v>0</v>
      </c>
      <c r="U130" s="193">
        <f t="shared" si="75"/>
        <v>0</v>
      </c>
      <c r="V130" s="193">
        <f t="shared" si="75"/>
        <v>0</v>
      </c>
      <c r="W130" s="193">
        <f t="shared" si="75"/>
        <v>0</v>
      </c>
      <c r="X130" s="193">
        <f t="shared" si="75"/>
        <v>0</v>
      </c>
      <c r="Y130" s="193">
        <f t="shared" si="75"/>
        <v>0</v>
      </c>
      <c r="Z130" s="193">
        <f t="shared" si="75"/>
        <v>0</v>
      </c>
      <c r="AA130" s="193">
        <f t="shared" si="75"/>
        <v>0</v>
      </c>
      <c r="AB130" s="193">
        <f t="shared" si="75"/>
        <v>0</v>
      </c>
      <c r="AC130" s="193">
        <f t="shared" si="75"/>
        <v>0</v>
      </c>
      <c r="AD130" s="193">
        <f t="shared" si="75"/>
        <v>0</v>
      </c>
      <c r="AE130" s="193">
        <f t="shared" si="75"/>
        <v>0</v>
      </c>
      <c r="AF130" s="193">
        <f t="shared" si="75"/>
        <v>0</v>
      </c>
      <c r="AG130" s="193">
        <f t="shared" si="75"/>
        <v>0</v>
      </c>
      <c r="AH130" s="193">
        <f t="shared" si="75"/>
        <v>0</v>
      </c>
      <c r="AI130" s="193">
        <f t="shared" si="75"/>
        <v>0</v>
      </c>
      <c r="AJ130" s="193">
        <f t="shared" si="75"/>
        <v>0</v>
      </c>
      <c r="AK130" s="193">
        <f t="shared" si="75"/>
        <v>0</v>
      </c>
      <c r="AL130" s="193">
        <f t="shared" si="75"/>
        <v>0</v>
      </c>
      <c r="AM130" s="193">
        <f t="shared" si="75"/>
        <v>0</v>
      </c>
      <c r="AN130" s="193">
        <f t="shared" si="75"/>
        <v>0</v>
      </c>
      <c r="AO130" s="193">
        <f t="shared" si="75"/>
        <v>0</v>
      </c>
      <c r="AP130" s="193">
        <f t="shared" si="75"/>
        <v>0</v>
      </c>
      <c r="AQ130" s="193">
        <f t="shared" si="75"/>
        <v>0</v>
      </c>
      <c r="AR130" s="193">
        <f t="shared" si="75"/>
        <v>0</v>
      </c>
      <c r="AS130" s="193">
        <f t="shared" si="75"/>
        <v>0</v>
      </c>
      <c r="AT130" s="193">
        <f t="shared" si="75"/>
        <v>0</v>
      </c>
      <c r="AU130" s="193">
        <f t="shared" si="75"/>
        <v>0</v>
      </c>
      <c r="AV130" s="193">
        <f t="shared" si="75"/>
        <v>0</v>
      </c>
      <c r="AW130" s="189">
        <f t="shared" si="40"/>
        <v>0</v>
      </c>
      <c r="AX130" s="193">
        <f t="shared" ref="AX130:AZ130" si="76">SUM(AX131:AX135)</f>
        <v>0</v>
      </c>
      <c r="AY130" s="193">
        <f t="shared" si="76"/>
        <v>0</v>
      </c>
      <c r="AZ130" s="193">
        <f t="shared" si="76"/>
        <v>0</v>
      </c>
    </row>
    <row r="131" spans="1:52">
      <c r="A131" s="188" t="s">
        <v>859</v>
      </c>
      <c r="B131" s="189">
        <f t="shared" si="37"/>
        <v>0</v>
      </c>
      <c r="C131" s="189">
        <f>'[1]表六 (1)'!B132</f>
        <v>0</v>
      </c>
      <c r="D131" s="189">
        <f t="shared" si="38"/>
        <v>0</v>
      </c>
      <c r="E131" s="195"/>
      <c r="F131" s="195"/>
      <c r="G131" s="195"/>
      <c r="H131" s="195"/>
      <c r="I131" s="195"/>
      <c r="J131" s="195"/>
      <c r="K131" s="189">
        <f t="shared" si="39"/>
        <v>0</v>
      </c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  <c r="AB131" s="195"/>
      <c r="AC131" s="195"/>
      <c r="AD131" s="195"/>
      <c r="AE131" s="195"/>
      <c r="AF131" s="195"/>
      <c r="AG131" s="195"/>
      <c r="AH131" s="195"/>
      <c r="AI131" s="195"/>
      <c r="AJ131" s="195"/>
      <c r="AK131" s="195"/>
      <c r="AL131" s="195"/>
      <c r="AM131" s="195"/>
      <c r="AN131" s="195"/>
      <c r="AO131" s="195"/>
      <c r="AP131" s="195"/>
      <c r="AQ131" s="195"/>
      <c r="AR131" s="195"/>
      <c r="AS131" s="195"/>
      <c r="AT131" s="195"/>
      <c r="AU131" s="195"/>
      <c r="AV131" s="195"/>
      <c r="AW131" s="189">
        <f t="shared" si="40"/>
        <v>0</v>
      </c>
      <c r="AX131" s="195"/>
      <c r="AY131" s="195"/>
      <c r="AZ131" s="195"/>
    </row>
    <row r="132" spans="1:52">
      <c r="A132" s="188" t="s">
        <v>860</v>
      </c>
      <c r="B132" s="189">
        <f t="shared" si="37"/>
        <v>0</v>
      </c>
      <c r="C132" s="189">
        <f>'[1]表六 (1)'!B133</f>
        <v>0</v>
      </c>
      <c r="D132" s="189">
        <f t="shared" si="38"/>
        <v>0</v>
      </c>
      <c r="E132" s="195"/>
      <c r="F132" s="195"/>
      <c r="G132" s="195"/>
      <c r="H132" s="195"/>
      <c r="I132" s="195"/>
      <c r="J132" s="195"/>
      <c r="K132" s="189">
        <f t="shared" si="39"/>
        <v>0</v>
      </c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95"/>
      <c r="AL132" s="195"/>
      <c r="AM132" s="195"/>
      <c r="AN132" s="195"/>
      <c r="AO132" s="195"/>
      <c r="AP132" s="195"/>
      <c r="AQ132" s="195"/>
      <c r="AR132" s="195"/>
      <c r="AS132" s="195"/>
      <c r="AT132" s="195"/>
      <c r="AU132" s="195"/>
      <c r="AV132" s="195"/>
      <c r="AW132" s="189">
        <f t="shared" si="40"/>
        <v>0</v>
      </c>
      <c r="AX132" s="195"/>
      <c r="AY132" s="195"/>
      <c r="AZ132" s="195"/>
    </row>
    <row r="133" spans="1:52">
      <c r="A133" s="188" t="s">
        <v>861</v>
      </c>
      <c r="B133" s="189">
        <f t="shared" si="37"/>
        <v>0</v>
      </c>
      <c r="C133" s="189">
        <f>'[1]表六 (1)'!B134</f>
        <v>0</v>
      </c>
      <c r="D133" s="189">
        <f t="shared" si="38"/>
        <v>0</v>
      </c>
      <c r="E133" s="195"/>
      <c r="F133" s="195"/>
      <c r="G133" s="195"/>
      <c r="H133" s="195"/>
      <c r="I133" s="195"/>
      <c r="J133" s="195"/>
      <c r="K133" s="189">
        <f t="shared" si="39"/>
        <v>0</v>
      </c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  <c r="AD133" s="195"/>
      <c r="AE133" s="195"/>
      <c r="AF133" s="195"/>
      <c r="AG133" s="195"/>
      <c r="AH133" s="195"/>
      <c r="AI133" s="195"/>
      <c r="AJ133" s="195"/>
      <c r="AK133" s="195"/>
      <c r="AL133" s="195"/>
      <c r="AM133" s="195"/>
      <c r="AN133" s="195"/>
      <c r="AO133" s="195"/>
      <c r="AP133" s="195"/>
      <c r="AQ133" s="195"/>
      <c r="AR133" s="195"/>
      <c r="AS133" s="195"/>
      <c r="AT133" s="195"/>
      <c r="AU133" s="195"/>
      <c r="AV133" s="195"/>
      <c r="AW133" s="189">
        <f t="shared" si="40"/>
        <v>0</v>
      </c>
      <c r="AX133" s="195"/>
      <c r="AY133" s="195"/>
      <c r="AZ133" s="195"/>
    </row>
    <row r="134" spans="1:52">
      <c r="A134" s="188" t="s">
        <v>862</v>
      </c>
      <c r="B134" s="189">
        <f t="shared" ref="B134:B197" si="77">C134+D134+K134+AU134+AV134-AW134-AZ134</f>
        <v>0</v>
      </c>
      <c r="C134" s="189">
        <f>'[1]表六 (1)'!B135</f>
        <v>0</v>
      </c>
      <c r="D134" s="189">
        <f t="shared" ref="D134:D197" si="78">SUM(E134:J134)</f>
        <v>0</v>
      </c>
      <c r="E134" s="195"/>
      <c r="F134" s="195"/>
      <c r="G134" s="195"/>
      <c r="H134" s="195"/>
      <c r="I134" s="195"/>
      <c r="J134" s="195"/>
      <c r="K134" s="189">
        <f t="shared" ref="K134:K197" si="79">SUM(L134:AT134)</f>
        <v>0</v>
      </c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  <c r="AK134" s="195"/>
      <c r="AL134" s="195"/>
      <c r="AM134" s="195"/>
      <c r="AN134" s="195"/>
      <c r="AO134" s="195"/>
      <c r="AP134" s="195"/>
      <c r="AQ134" s="195"/>
      <c r="AR134" s="195"/>
      <c r="AS134" s="195"/>
      <c r="AT134" s="195"/>
      <c r="AU134" s="195"/>
      <c r="AV134" s="195"/>
      <c r="AW134" s="189">
        <f t="shared" ref="AW134:AW197" si="80">SUM(AX134:AY134)</f>
        <v>0</v>
      </c>
      <c r="AX134" s="195"/>
      <c r="AY134" s="195"/>
      <c r="AZ134" s="195"/>
    </row>
    <row r="135" spans="1:52">
      <c r="A135" s="188" t="s">
        <v>863</v>
      </c>
      <c r="B135" s="189">
        <f t="shared" si="77"/>
        <v>0</v>
      </c>
      <c r="C135" s="189">
        <f>'[1]表六 (1)'!B136</f>
        <v>0</v>
      </c>
      <c r="D135" s="189">
        <f t="shared" si="78"/>
        <v>0</v>
      </c>
      <c r="E135" s="195"/>
      <c r="F135" s="195"/>
      <c r="G135" s="195"/>
      <c r="H135" s="195"/>
      <c r="I135" s="195"/>
      <c r="J135" s="195"/>
      <c r="K135" s="189">
        <f t="shared" si="79"/>
        <v>0</v>
      </c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  <c r="AK135" s="195"/>
      <c r="AL135" s="195"/>
      <c r="AM135" s="195"/>
      <c r="AN135" s="195"/>
      <c r="AO135" s="195"/>
      <c r="AP135" s="195"/>
      <c r="AQ135" s="195"/>
      <c r="AR135" s="195"/>
      <c r="AS135" s="195"/>
      <c r="AT135" s="195"/>
      <c r="AU135" s="195"/>
      <c r="AV135" s="195"/>
      <c r="AW135" s="189">
        <f t="shared" si="80"/>
        <v>0</v>
      </c>
      <c r="AX135" s="195"/>
      <c r="AY135" s="195"/>
      <c r="AZ135" s="195"/>
    </row>
    <row r="136" spans="1:52">
      <c r="A136" s="188" t="s">
        <v>864</v>
      </c>
      <c r="B136" s="189">
        <f t="shared" si="77"/>
        <v>0</v>
      </c>
      <c r="C136" s="189">
        <f>'[1]表六 (1)'!B137</f>
        <v>0</v>
      </c>
      <c r="D136" s="189">
        <f t="shared" si="78"/>
        <v>0</v>
      </c>
      <c r="E136" s="193">
        <f t="shared" ref="E136:J136" si="81">SUM(E137:E138)</f>
        <v>0</v>
      </c>
      <c r="F136" s="193">
        <f t="shared" si="81"/>
        <v>0</v>
      </c>
      <c r="G136" s="193">
        <f t="shared" si="81"/>
        <v>0</v>
      </c>
      <c r="H136" s="193">
        <f t="shared" si="81"/>
        <v>0</v>
      </c>
      <c r="I136" s="193">
        <f t="shared" si="81"/>
        <v>0</v>
      </c>
      <c r="J136" s="193">
        <f t="shared" si="81"/>
        <v>0</v>
      </c>
      <c r="K136" s="189">
        <f t="shared" si="79"/>
        <v>0</v>
      </c>
      <c r="L136" s="193">
        <f t="shared" ref="L136:AV136" si="82">SUM(L137:L138)</f>
        <v>0</v>
      </c>
      <c r="M136" s="193">
        <f t="shared" si="82"/>
        <v>0</v>
      </c>
      <c r="N136" s="193">
        <f t="shared" si="82"/>
        <v>0</v>
      </c>
      <c r="O136" s="193">
        <f t="shared" si="82"/>
        <v>0</v>
      </c>
      <c r="P136" s="193">
        <f t="shared" si="82"/>
        <v>0</v>
      </c>
      <c r="Q136" s="193">
        <f t="shared" si="82"/>
        <v>0</v>
      </c>
      <c r="R136" s="193">
        <f t="shared" si="82"/>
        <v>0</v>
      </c>
      <c r="S136" s="193">
        <f t="shared" si="82"/>
        <v>0</v>
      </c>
      <c r="T136" s="193">
        <f t="shared" si="82"/>
        <v>0</v>
      </c>
      <c r="U136" s="193">
        <f t="shared" si="82"/>
        <v>0</v>
      </c>
      <c r="V136" s="193">
        <f t="shared" si="82"/>
        <v>0</v>
      </c>
      <c r="W136" s="193">
        <f t="shared" si="82"/>
        <v>0</v>
      </c>
      <c r="X136" s="193">
        <f t="shared" si="82"/>
        <v>0</v>
      </c>
      <c r="Y136" s="193">
        <f t="shared" si="82"/>
        <v>0</v>
      </c>
      <c r="Z136" s="193">
        <f t="shared" si="82"/>
        <v>0</v>
      </c>
      <c r="AA136" s="193">
        <f t="shared" si="82"/>
        <v>0</v>
      </c>
      <c r="AB136" s="193">
        <f t="shared" si="82"/>
        <v>0</v>
      </c>
      <c r="AC136" s="193">
        <f t="shared" si="82"/>
        <v>0</v>
      </c>
      <c r="AD136" s="193">
        <f t="shared" si="82"/>
        <v>0</v>
      </c>
      <c r="AE136" s="193">
        <f t="shared" si="82"/>
        <v>0</v>
      </c>
      <c r="AF136" s="193">
        <f t="shared" si="82"/>
        <v>0</v>
      </c>
      <c r="AG136" s="193">
        <f t="shared" si="82"/>
        <v>0</v>
      </c>
      <c r="AH136" s="193">
        <f t="shared" si="82"/>
        <v>0</v>
      </c>
      <c r="AI136" s="193">
        <f t="shared" si="82"/>
        <v>0</v>
      </c>
      <c r="AJ136" s="193">
        <f t="shared" si="82"/>
        <v>0</v>
      </c>
      <c r="AK136" s="193">
        <f t="shared" si="82"/>
        <v>0</v>
      </c>
      <c r="AL136" s="193">
        <f t="shared" si="82"/>
        <v>0</v>
      </c>
      <c r="AM136" s="193">
        <f t="shared" si="82"/>
        <v>0</v>
      </c>
      <c r="AN136" s="193">
        <f t="shared" si="82"/>
        <v>0</v>
      </c>
      <c r="AO136" s="193">
        <f t="shared" si="82"/>
        <v>0</v>
      </c>
      <c r="AP136" s="193">
        <f t="shared" si="82"/>
        <v>0</v>
      </c>
      <c r="AQ136" s="193">
        <f t="shared" si="82"/>
        <v>0</v>
      </c>
      <c r="AR136" s="193">
        <f t="shared" si="82"/>
        <v>0</v>
      </c>
      <c r="AS136" s="193">
        <f t="shared" si="82"/>
        <v>0</v>
      </c>
      <c r="AT136" s="193">
        <f t="shared" si="82"/>
        <v>0</v>
      </c>
      <c r="AU136" s="193">
        <f t="shared" si="82"/>
        <v>0</v>
      </c>
      <c r="AV136" s="193">
        <f t="shared" si="82"/>
        <v>0</v>
      </c>
      <c r="AW136" s="189">
        <f t="shared" si="80"/>
        <v>0</v>
      </c>
      <c r="AX136" s="193">
        <f t="shared" ref="AX136:AZ136" si="83">SUM(AX137:AX138)</f>
        <v>0</v>
      </c>
      <c r="AY136" s="193">
        <f t="shared" si="83"/>
        <v>0</v>
      </c>
      <c r="AZ136" s="193">
        <f t="shared" si="83"/>
        <v>0</v>
      </c>
    </row>
    <row r="137" spans="1:52">
      <c r="A137" s="188" t="s">
        <v>865</v>
      </c>
      <c r="B137" s="189">
        <f t="shared" si="77"/>
        <v>0</v>
      </c>
      <c r="C137" s="189">
        <f>'[1]表六 (1)'!B138</f>
        <v>0</v>
      </c>
      <c r="D137" s="189">
        <f t="shared" si="78"/>
        <v>0</v>
      </c>
      <c r="E137" s="195"/>
      <c r="F137" s="195"/>
      <c r="G137" s="195"/>
      <c r="H137" s="195"/>
      <c r="I137" s="195"/>
      <c r="J137" s="195"/>
      <c r="K137" s="189">
        <f t="shared" si="79"/>
        <v>0</v>
      </c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95"/>
      <c r="AL137" s="195"/>
      <c r="AM137" s="195"/>
      <c r="AN137" s="195"/>
      <c r="AO137" s="195"/>
      <c r="AP137" s="195"/>
      <c r="AQ137" s="195"/>
      <c r="AR137" s="195"/>
      <c r="AS137" s="195"/>
      <c r="AT137" s="195"/>
      <c r="AU137" s="195"/>
      <c r="AV137" s="195"/>
      <c r="AW137" s="189">
        <f t="shared" si="80"/>
        <v>0</v>
      </c>
      <c r="AX137" s="195"/>
      <c r="AY137" s="195"/>
      <c r="AZ137" s="195"/>
    </row>
    <row r="138" spans="1:52">
      <c r="A138" s="188" t="s">
        <v>866</v>
      </c>
      <c r="B138" s="189">
        <f t="shared" si="77"/>
        <v>0</v>
      </c>
      <c r="C138" s="189">
        <f>'[1]表六 (1)'!B139</f>
        <v>0</v>
      </c>
      <c r="D138" s="189">
        <f t="shared" si="78"/>
        <v>0</v>
      </c>
      <c r="E138" s="193">
        <f t="shared" ref="E138:J138" si="84">SUM(E139:E144)</f>
        <v>0</v>
      </c>
      <c r="F138" s="193">
        <f t="shared" si="84"/>
        <v>0</v>
      </c>
      <c r="G138" s="193">
        <f t="shared" si="84"/>
        <v>0</v>
      </c>
      <c r="H138" s="193">
        <f t="shared" si="84"/>
        <v>0</v>
      </c>
      <c r="I138" s="193">
        <f t="shared" si="84"/>
        <v>0</v>
      </c>
      <c r="J138" s="193">
        <f t="shared" si="84"/>
        <v>0</v>
      </c>
      <c r="K138" s="189">
        <f t="shared" si="79"/>
        <v>0</v>
      </c>
      <c r="L138" s="193">
        <f t="shared" ref="L138:AV138" si="85">SUM(L139:L144)</f>
        <v>0</v>
      </c>
      <c r="M138" s="193">
        <f t="shared" si="85"/>
        <v>0</v>
      </c>
      <c r="N138" s="193">
        <f t="shared" si="85"/>
        <v>0</v>
      </c>
      <c r="O138" s="193">
        <f t="shared" si="85"/>
        <v>0</v>
      </c>
      <c r="P138" s="193">
        <f t="shared" si="85"/>
        <v>0</v>
      </c>
      <c r="Q138" s="193">
        <f t="shared" si="85"/>
        <v>0</v>
      </c>
      <c r="R138" s="193">
        <f t="shared" si="85"/>
        <v>0</v>
      </c>
      <c r="S138" s="193">
        <f t="shared" si="85"/>
        <v>0</v>
      </c>
      <c r="T138" s="193">
        <f t="shared" si="85"/>
        <v>0</v>
      </c>
      <c r="U138" s="193">
        <f t="shared" si="85"/>
        <v>0</v>
      </c>
      <c r="V138" s="193">
        <f t="shared" si="85"/>
        <v>0</v>
      </c>
      <c r="W138" s="193">
        <f t="shared" si="85"/>
        <v>0</v>
      </c>
      <c r="X138" s="193">
        <f t="shared" si="85"/>
        <v>0</v>
      </c>
      <c r="Y138" s="193">
        <f t="shared" si="85"/>
        <v>0</v>
      </c>
      <c r="Z138" s="193">
        <f t="shared" si="85"/>
        <v>0</v>
      </c>
      <c r="AA138" s="193">
        <f t="shared" si="85"/>
        <v>0</v>
      </c>
      <c r="AB138" s="193">
        <f t="shared" si="85"/>
        <v>0</v>
      </c>
      <c r="AC138" s="193">
        <f t="shared" si="85"/>
        <v>0</v>
      </c>
      <c r="AD138" s="193">
        <f t="shared" si="85"/>
        <v>0</v>
      </c>
      <c r="AE138" s="193">
        <f t="shared" si="85"/>
        <v>0</v>
      </c>
      <c r="AF138" s="193">
        <f t="shared" si="85"/>
        <v>0</v>
      </c>
      <c r="AG138" s="193">
        <f t="shared" si="85"/>
        <v>0</v>
      </c>
      <c r="AH138" s="193">
        <f t="shared" si="85"/>
        <v>0</v>
      </c>
      <c r="AI138" s="193">
        <f t="shared" si="85"/>
        <v>0</v>
      </c>
      <c r="AJ138" s="193">
        <f t="shared" si="85"/>
        <v>0</v>
      </c>
      <c r="AK138" s="193">
        <f t="shared" si="85"/>
        <v>0</v>
      </c>
      <c r="AL138" s="193">
        <f t="shared" si="85"/>
        <v>0</v>
      </c>
      <c r="AM138" s="193">
        <f t="shared" si="85"/>
        <v>0</v>
      </c>
      <c r="AN138" s="193">
        <f t="shared" si="85"/>
        <v>0</v>
      </c>
      <c r="AO138" s="193">
        <f t="shared" si="85"/>
        <v>0</v>
      </c>
      <c r="AP138" s="193">
        <f t="shared" si="85"/>
        <v>0</v>
      </c>
      <c r="AQ138" s="193">
        <f t="shared" si="85"/>
        <v>0</v>
      </c>
      <c r="AR138" s="193">
        <f t="shared" si="85"/>
        <v>0</v>
      </c>
      <c r="AS138" s="193">
        <f t="shared" si="85"/>
        <v>0</v>
      </c>
      <c r="AT138" s="193">
        <f t="shared" si="85"/>
        <v>0</v>
      </c>
      <c r="AU138" s="193">
        <f t="shared" si="85"/>
        <v>0</v>
      </c>
      <c r="AV138" s="193">
        <f t="shared" si="85"/>
        <v>0</v>
      </c>
      <c r="AW138" s="189">
        <f t="shared" si="80"/>
        <v>0</v>
      </c>
      <c r="AX138" s="193">
        <f t="shared" ref="AX138:AZ138" si="86">SUM(AX139:AX144)</f>
        <v>0</v>
      </c>
      <c r="AY138" s="193">
        <f t="shared" si="86"/>
        <v>0</v>
      </c>
      <c r="AZ138" s="193">
        <f t="shared" si="86"/>
        <v>0</v>
      </c>
    </row>
    <row r="139" spans="1:52">
      <c r="A139" s="188" t="s">
        <v>867</v>
      </c>
      <c r="B139" s="189">
        <f t="shared" si="77"/>
        <v>0</v>
      </c>
      <c r="C139" s="189">
        <f>'[1]表六 (1)'!B140</f>
        <v>0</v>
      </c>
      <c r="D139" s="189">
        <f t="shared" si="78"/>
        <v>0</v>
      </c>
      <c r="E139" s="195"/>
      <c r="F139" s="195"/>
      <c r="G139" s="195"/>
      <c r="H139" s="195"/>
      <c r="I139" s="195"/>
      <c r="J139" s="195"/>
      <c r="K139" s="189">
        <f t="shared" si="79"/>
        <v>0</v>
      </c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95"/>
      <c r="AB139" s="195"/>
      <c r="AC139" s="195"/>
      <c r="AD139" s="195"/>
      <c r="AE139" s="195"/>
      <c r="AF139" s="195"/>
      <c r="AG139" s="195"/>
      <c r="AH139" s="195"/>
      <c r="AI139" s="195"/>
      <c r="AJ139" s="195"/>
      <c r="AK139" s="195"/>
      <c r="AL139" s="195"/>
      <c r="AM139" s="195"/>
      <c r="AN139" s="195"/>
      <c r="AO139" s="195"/>
      <c r="AP139" s="195"/>
      <c r="AQ139" s="195"/>
      <c r="AR139" s="195"/>
      <c r="AS139" s="195"/>
      <c r="AT139" s="195"/>
      <c r="AU139" s="195"/>
      <c r="AV139" s="195"/>
      <c r="AW139" s="189">
        <f t="shared" si="80"/>
        <v>0</v>
      </c>
      <c r="AX139" s="195"/>
      <c r="AY139" s="195"/>
      <c r="AZ139" s="195"/>
    </row>
    <row r="140" spans="1:52">
      <c r="A140" s="188" t="s">
        <v>868</v>
      </c>
      <c r="B140" s="189">
        <f t="shared" si="77"/>
        <v>0</v>
      </c>
      <c r="C140" s="189">
        <f>'[1]表六 (1)'!B141</f>
        <v>0</v>
      </c>
      <c r="D140" s="189">
        <f t="shared" si="78"/>
        <v>0</v>
      </c>
      <c r="E140" s="195"/>
      <c r="F140" s="195"/>
      <c r="G140" s="195"/>
      <c r="H140" s="195"/>
      <c r="I140" s="195"/>
      <c r="J140" s="195"/>
      <c r="K140" s="189">
        <f t="shared" si="79"/>
        <v>0</v>
      </c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95"/>
      <c r="AB140" s="195"/>
      <c r="AC140" s="195"/>
      <c r="AD140" s="195"/>
      <c r="AE140" s="195"/>
      <c r="AF140" s="195"/>
      <c r="AG140" s="195"/>
      <c r="AH140" s="195"/>
      <c r="AI140" s="195"/>
      <c r="AJ140" s="195"/>
      <c r="AK140" s="195"/>
      <c r="AL140" s="195"/>
      <c r="AM140" s="195"/>
      <c r="AN140" s="195"/>
      <c r="AO140" s="195"/>
      <c r="AP140" s="195"/>
      <c r="AQ140" s="195"/>
      <c r="AR140" s="195"/>
      <c r="AS140" s="195"/>
      <c r="AT140" s="195"/>
      <c r="AU140" s="195"/>
      <c r="AV140" s="195"/>
      <c r="AW140" s="189">
        <f t="shared" si="80"/>
        <v>0</v>
      </c>
      <c r="AX140" s="195"/>
      <c r="AY140" s="195"/>
      <c r="AZ140" s="195"/>
    </row>
    <row r="141" spans="1:52">
      <c r="A141" s="188" t="s">
        <v>869</v>
      </c>
      <c r="B141" s="189">
        <f t="shared" si="77"/>
        <v>0</v>
      </c>
      <c r="C141" s="189">
        <f>'[1]表六 (1)'!B142</f>
        <v>0</v>
      </c>
      <c r="D141" s="189">
        <f t="shared" si="78"/>
        <v>0</v>
      </c>
      <c r="E141" s="195"/>
      <c r="F141" s="195"/>
      <c r="G141" s="195"/>
      <c r="H141" s="195"/>
      <c r="I141" s="195"/>
      <c r="J141" s="195"/>
      <c r="K141" s="189">
        <f t="shared" si="79"/>
        <v>0</v>
      </c>
      <c r="L141" s="195"/>
      <c r="M141" s="195"/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G141" s="195"/>
      <c r="AH141" s="195"/>
      <c r="AI141" s="195"/>
      <c r="AJ141" s="195"/>
      <c r="AK141" s="195"/>
      <c r="AL141" s="195"/>
      <c r="AM141" s="195"/>
      <c r="AN141" s="195"/>
      <c r="AO141" s="195"/>
      <c r="AP141" s="195"/>
      <c r="AQ141" s="195"/>
      <c r="AR141" s="195"/>
      <c r="AS141" s="195"/>
      <c r="AT141" s="195"/>
      <c r="AU141" s="195"/>
      <c r="AV141" s="195"/>
      <c r="AW141" s="189">
        <f t="shared" si="80"/>
        <v>0</v>
      </c>
      <c r="AX141" s="195"/>
      <c r="AY141" s="195"/>
      <c r="AZ141" s="195"/>
    </row>
    <row r="142" spans="1:52">
      <c r="A142" s="188" t="s">
        <v>870</v>
      </c>
      <c r="B142" s="189">
        <f t="shared" si="77"/>
        <v>0</v>
      </c>
      <c r="C142" s="189">
        <f>'[1]表六 (1)'!B143</f>
        <v>0</v>
      </c>
      <c r="D142" s="189">
        <f t="shared" si="78"/>
        <v>0</v>
      </c>
      <c r="E142" s="195"/>
      <c r="F142" s="195"/>
      <c r="G142" s="195"/>
      <c r="H142" s="195"/>
      <c r="I142" s="195"/>
      <c r="J142" s="195"/>
      <c r="K142" s="189">
        <f t="shared" si="79"/>
        <v>0</v>
      </c>
      <c r="L142" s="195"/>
      <c r="M142" s="195"/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95"/>
      <c r="AA142" s="195"/>
      <c r="AB142" s="195"/>
      <c r="AC142" s="195"/>
      <c r="AD142" s="195"/>
      <c r="AE142" s="195"/>
      <c r="AF142" s="195"/>
      <c r="AG142" s="195"/>
      <c r="AH142" s="195"/>
      <c r="AI142" s="195"/>
      <c r="AJ142" s="195"/>
      <c r="AK142" s="195"/>
      <c r="AL142" s="195"/>
      <c r="AM142" s="195"/>
      <c r="AN142" s="195"/>
      <c r="AO142" s="195"/>
      <c r="AP142" s="195"/>
      <c r="AQ142" s="195"/>
      <c r="AR142" s="195"/>
      <c r="AS142" s="195"/>
      <c r="AT142" s="195"/>
      <c r="AU142" s="195"/>
      <c r="AV142" s="195"/>
      <c r="AW142" s="189">
        <f t="shared" si="80"/>
        <v>0</v>
      </c>
      <c r="AX142" s="195"/>
      <c r="AY142" s="195"/>
      <c r="AZ142" s="195"/>
    </row>
    <row r="143" spans="1:52">
      <c r="A143" s="188" t="s">
        <v>871</v>
      </c>
      <c r="B143" s="189">
        <f t="shared" si="77"/>
        <v>0</v>
      </c>
      <c r="C143" s="189">
        <f>'[1]表六 (1)'!B144</f>
        <v>0</v>
      </c>
      <c r="D143" s="189">
        <f t="shared" si="78"/>
        <v>0</v>
      </c>
      <c r="E143" s="195"/>
      <c r="F143" s="195"/>
      <c r="G143" s="195"/>
      <c r="H143" s="195"/>
      <c r="I143" s="195"/>
      <c r="J143" s="195"/>
      <c r="K143" s="189">
        <f t="shared" si="79"/>
        <v>0</v>
      </c>
      <c r="L143" s="195"/>
      <c r="M143" s="195"/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95"/>
      <c r="AA143" s="195"/>
      <c r="AB143" s="195"/>
      <c r="AC143" s="195"/>
      <c r="AD143" s="195"/>
      <c r="AE143" s="195"/>
      <c r="AF143" s="195"/>
      <c r="AG143" s="195"/>
      <c r="AH143" s="195"/>
      <c r="AI143" s="195"/>
      <c r="AJ143" s="195"/>
      <c r="AK143" s="195"/>
      <c r="AL143" s="195"/>
      <c r="AM143" s="195"/>
      <c r="AN143" s="195"/>
      <c r="AO143" s="195"/>
      <c r="AP143" s="195"/>
      <c r="AQ143" s="195"/>
      <c r="AR143" s="195"/>
      <c r="AS143" s="195"/>
      <c r="AT143" s="195"/>
      <c r="AU143" s="195"/>
      <c r="AV143" s="195"/>
      <c r="AW143" s="189">
        <f t="shared" si="80"/>
        <v>0</v>
      </c>
      <c r="AX143" s="195"/>
      <c r="AY143" s="195"/>
      <c r="AZ143" s="195"/>
    </row>
    <row r="144" spans="1:52">
      <c r="A144" s="188" t="s">
        <v>872</v>
      </c>
      <c r="B144" s="189">
        <f t="shared" si="77"/>
        <v>0</v>
      </c>
      <c r="C144" s="189">
        <f>'[1]表六 (1)'!B145</f>
        <v>0</v>
      </c>
      <c r="D144" s="189">
        <f t="shared" si="78"/>
        <v>0</v>
      </c>
      <c r="E144" s="195"/>
      <c r="F144" s="195"/>
      <c r="G144" s="195"/>
      <c r="H144" s="195"/>
      <c r="I144" s="195"/>
      <c r="J144" s="195"/>
      <c r="K144" s="189">
        <f t="shared" si="79"/>
        <v>0</v>
      </c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5"/>
      <c r="AD144" s="195"/>
      <c r="AE144" s="195"/>
      <c r="AF144" s="195"/>
      <c r="AG144" s="195"/>
      <c r="AH144" s="195"/>
      <c r="AI144" s="195"/>
      <c r="AJ144" s="195"/>
      <c r="AK144" s="195"/>
      <c r="AL144" s="195"/>
      <c r="AM144" s="195"/>
      <c r="AN144" s="195"/>
      <c r="AO144" s="195"/>
      <c r="AP144" s="195"/>
      <c r="AQ144" s="195"/>
      <c r="AR144" s="195"/>
      <c r="AS144" s="195"/>
      <c r="AT144" s="195"/>
      <c r="AU144" s="195"/>
      <c r="AV144" s="195"/>
      <c r="AW144" s="189">
        <f t="shared" si="80"/>
        <v>0</v>
      </c>
      <c r="AX144" s="195"/>
      <c r="AY144" s="195"/>
      <c r="AZ144" s="195"/>
    </row>
    <row r="145" spans="1:52">
      <c r="A145" s="188" t="s">
        <v>873</v>
      </c>
      <c r="B145" s="189">
        <f t="shared" si="77"/>
        <v>0</v>
      </c>
      <c r="C145" s="189">
        <f>'[1]表六 (1)'!B146</f>
        <v>0</v>
      </c>
      <c r="D145" s="189">
        <f t="shared" si="78"/>
        <v>0</v>
      </c>
      <c r="E145" s="193">
        <f t="shared" ref="E145:J145" si="87">SUM(E146:E147)</f>
        <v>0</v>
      </c>
      <c r="F145" s="193">
        <f t="shared" si="87"/>
        <v>0</v>
      </c>
      <c r="G145" s="193">
        <f t="shared" si="87"/>
        <v>0</v>
      </c>
      <c r="H145" s="193">
        <f t="shared" si="87"/>
        <v>0</v>
      </c>
      <c r="I145" s="193">
        <f t="shared" si="87"/>
        <v>0</v>
      </c>
      <c r="J145" s="193">
        <f t="shared" si="87"/>
        <v>0</v>
      </c>
      <c r="K145" s="189">
        <f t="shared" si="79"/>
        <v>0</v>
      </c>
      <c r="L145" s="193">
        <f t="shared" ref="L145:AV145" si="88">SUM(L146:L147)</f>
        <v>0</v>
      </c>
      <c r="M145" s="193">
        <f t="shared" si="88"/>
        <v>0</v>
      </c>
      <c r="N145" s="193">
        <f t="shared" si="88"/>
        <v>0</v>
      </c>
      <c r="O145" s="193">
        <f t="shared" si="88"/>
        <v>0</v>
      </c>
      <c r="P145" s="193">
        <f t="shared" si="88"/>
        <v>0</v>
      </c>
      <c r="Q145" s="193">
        <f t="shared" si="88"/>
        <v>0</v>
      </c>
      <c r="R145" s="193">
        <f t="shared" si="88"/>
        <v>0</v>
      </c>
      <c r="S145" s="193">
        <f t="shared" si="88"/>
        <v>0</v>
      </c>
      <c r="T145" s="193">
        <f t="shared" si="88"/>
        <v>0</v>
      </c>
      <c r="U145" s="193">
        <f t="shared" si="88"/>
        <v>0</v>
      </c>
      <c r="V145" s="193">
        <f t="shared" si="88"/>
        <v>0</v>
      </c>
      <c r="W145" s="193">
        <f t="shared" si="88"/>
        <v>0</v>
      </c>
      <c r="X145" s="193">
        <f t="shared" si="88"/>
        <v>0</v>
      </c>
      <c r="Y145" s="193">
        <f t="shared" si="88"/>
        <v>0</v>
      </c>
      <c r="Z145" s="193">
        <f t="shared" si="88"/>
        <v>0</v>
      </c>
      <c r="AA145" s="193">
        <f t="shared" si="88"/>
        <v>0</v>
      </c>
      <c r="AB145" s="193">
        <f t="shared" si="88"/>
        <v>0</v>
      </c>
      <c r="AC145" s="193">
        <f t="shared" si="88"/>
        <v>0</v>
      </c>
      <c r="AD145" s="193">
        <f t="shared" si="88"/>
        <v>0</v>
      </c>
      <c r="AE145" s="193">
        <f t="shared" si="88"/>
        <v>0</v>
      </c>
      <c r="AF145" s="193">
        <f t="shared" si="88"/>
        <v>0</v>
      </c>
      <c r="AG145" s="193">
        <f t="shared" si="88"/>
        <v>0</v>
      </c>
      <c r="AH145" s="193">
        <f t="shared" si="88"/>
        <v>0</v>
      </c>
      <c r="AI145" s="193">
        <f t="shared" si="88"/>
        <v>0</v>
      </c>
      <c r="AJ145" s="193">
        <f t="shared" si="88"/>
        <v>0</v>
      </c>
      <c r="AK145" s="193">
        <f t="shared" si="88"/>
        <v>0</v>
      </c>
      <c r="AL145" s="193">
        <f t="shared" si="88"/>
        <v>0</v>
      </c>
      <c r="AM145" s="193">
        <f t="shared" si="88"/>
        <v>0</v>
      </c>
      <c r="AN145" s="193">
        <f t="shared" si="88"/>
        <v>0</v>
      </c>
      <c r="AO145" s="193">
        <f t="shared" si="88"/>
        <v>0</v>
      </c>
      <c r="AP145" s="193">
        <f t="shared" si="88"/>
        <v>0</v>
      </c>
      <c r="AQ145" s="193">
        <f t="shared" si="88"/>
        <v>0</v>
      </c>
      <c r="AR145" s="193">
        <f t="shared" si="88"/>
        <v>0</v>
      </c>
      <c r="AS145" s="193">
        <f t="shared" si="88"/>
        <v>0</v>
      </c>
      <c r="AT145" s="193">
        <f t="shared" si="88"/>
        <v>0</v>
      </c>
      <c r="AU145" s="193">
        <f t="shared" si="88"/>
        <v>0</v>
      </c>
      <c r="AV145" s="193">
        <f t="shared" si="88"/>
        <v>0</v>
      </c>
      <c r="AW145" s="189">
        <f t="shared" si="80"/>
        <v>0</v>
      </c>
      <c r="AX145" s="193">
        <f t="shared" ref="AX145:AZ145" si="89">SUM(AX146:AX147)</f>
        <v>0</v>
      </c>
      <c r="AY145" s="193">
        <f t="shared" si="89"/>
        <v>0</v>
      </c>
      <c r="AZ145" s="193">
        <f t="shared" si="89"/>
        <v>0</v>
      </c>
    </row>
    <row r="146" spans="1:52">
      <c r="A146" s="188" t="s">
        <v>874</v>
      </c>
      <c r="B146" s="189">
        <f t="shared" si="77"/>
        <v>0</v>
      </c>
      <c r="C146" s="189">
        <f>'[1]表六 (1)'!B147</f>
        <v>0</v>
      </c>
      <c r="D146" s="189">
        <f t="shared" si="78"/>
        <v>0</v>
      </c>
      <c r="E146" s="195"/>
      <c r="F146" s="195"/>
      <c r="G146" s="195"/>
      <c r="H146" s="195"/>
      <c r="I146" s="195"/>
      <c r="J146" s="195"/>
      <c r="K146" s="189">
        <f t="shared" si="79"/>
        <v>0</v>
      </c>
      <c r="L146" s="195"/>
      <c r="M146" s="195"/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95"/>
      <c r="AA146" s="195"/>
      <c r="AB146" s="195"/>
      <c r="AC146" s="195"/>
      <c r="AD146" s="195"/>
      <c r="AE146" s="195"/>
      <c r="AF146" s="195"/>
      <c r="AG146" s="195"/>
      <c r="AH146" s="195"/>
      <c r="AI146" s="195"/>
      <c r="AJ146" s="195"/>
      <c r="AK146" s="195"/>
      <c r="AL146" s="195"/>
      <c r="AM146" s="195"/>
      <c r="AN146" s="195"/>
      <c r="AO146" s="195"/>
      <c r="AP146" s="195"/>
      <c r="AQ146" s="195"/>
      <c r="AR146" s="195"/>
      <c r="AS146" s="195"/>
      <c r="AT146" s="195"/>
      <c r="AU146" s="195"/>
      <c r="AV146" s="195"/>
      <c r="AW146" s="189">
        <f t="shared" si="80"/>
        <v>0</v>
      </c>
      <c r="AX146" s="195"/>
      <c r="AY146" s="195"/>
      <c r="AZ146" s="195"/>
    </row>
    <row r="147" spans="1:52">
      <c r="A147" s="188" t="s">
        <v>875</v>
      </c>
      <c r="B147" s="189">
        <f t="shared" si="77"/>
        <v>0</v>
      </c>
      <c r="C147" s="189">
        <f>'[1]表六 (1)'!B148</f>
        <v>0</v>
      </c>
      <c r="D147" s="189">
        <f t="shared" si="78"/>
        <v>0</v>
      </c>
      <c r="E147" s="193">
        <f t="shared" ref="E147:J147" si="90">SUM(E148:E159)</f>
        <v>0</v>
      </c>
      <c r="F147" s="193">
        <f t="shared" si="90"/>
        <v>0</v>
      </c>
      <c r="G147" s="193">
        <f t="shared" si="90"/>
        <v>0</v>
      </c>
      <c r="H147" s="193">
        <f t="shared" si="90"/>
        <v>0</v>
      </c>
      <c r="I147" s="193">
        <f t="shared" si="90"/>
        <v>0</v>
      </c>
      <c r="J147" s="193">
        <f t="shared" si="90"/>
        <v>0</v>
      </c>
      <c r="K147" s="189">
        <f t="shared" si="79"/>
        <v>0</v>
      </c>
      <c r="L147" s="193">
        <f t="shared" ref="L147:AV147" si="91">SUM(L148:L159)</f>
        <v>0</v>
      </c>
      <c r="M147" s="193">
        <f t="shared" si="91"/>
        <v>0</v>
      </c>
      <c r="N147" s="193">
        <f t="shared" si="91"/>
        <v>0</v>
      </c>
      <c r="O147" s="193">
        <f t="shared" si="91"/>
        <v>0</v>
      </c>
      <c r="P147" s="193">
        <f t="shared" si="91"/>
        <v>0</v>
      </c>
      <c r="Q147" s="193">
        <f t="shared" si="91"/>
        <v>0</v>
      </c>
      <c r="R147" s="193">
        <f t="shared" si="91"/>
        <v>0</v>
      </c>
      <c r="S147" s="193">
        <f t="shared" si="91"/>
        <v>0</v>
      </c>
      <c r="T147" s="193">
        <f t="shared" si="91"/>
        <v>0</v>
      </c>
      <c r="U147" s="193">
        <f t="shared" si="91"/>
        <v>0</v>
      </c>
      <c r="V147" s="193">
        <f t="shared" si="91"/>
        <v>0</v>
      </c>
      <c r="W147" s="193">
        <f t="shared" si="91"/>
        <v>0</v>
      </c>
      <c r="X147" s="193">
        <f t="shared" si="91"/>
        <v>0</v>
      </c>
      <c r="Y147" s="193">
        <f t="shared" si="91"/>
        <v>0</v>
      </c>
      <c r="Z147" s="193">
        <f t="shared" si="91"/>
        <v>0</v>
      </c>
      <c r="AA147" s="193">
        <f t="shared" si="91"/>
        <v>0</v>
      </c>
      <c r="AB147" s="193">
        <f t="shared" si="91"/>
        <v>0</v>
      </c>
      <c r="AC147" s="193">
        <f t="shared" si="91"/>
        <v>0</v>
      </c>
      <c r="AD147" s="193">
        <f t="shared" si="91"/>
        <v>0</v>
      </c>
      <c r="AE147" s="193">
        <f t="shared" si="91"/>
        <v>0</v>
      </c>
      <c r="AF147" s="193">
        <f t="shared" si="91"/>
        <v>0</v>
      </c>
      <c r="AG147" s="193">
        <f t="shared" si="91"/>
        <v>0</v>
      </c>
      <c r="AH147" s="193">
        <f t="shared" si="91"/>
        <v>0</v>
      </c>
      <c r="AI147" s="193">
        <f t="shared" si="91"/>
        <v>0</v>
      </c>
      <c r="AJ147" s="193">
        <f t="shared" si="91"/>
        <v>0</v>
      </c>
      <c r="AK147" s="193">
        <f t="shared" si="91"/>
        <v>0</v>
      </c>
      <c r="AL147" s="193">
        <f t="shared" si="91"/>
        <v>0</v>
      </c>
      <c r="AM147" s="193">
        <f t="shared" si="91"/>
        <v>0</v>
      </c>
      <c r="AN147" s="193">
        <f t="shared" si="91"/>
        <v>0</v>
      </c>
      <c r="AO147" s="193">
        <f t="shared" si="91"/>
        <v>0</v>
      </c>
      <c r="AP147" s="193">
        <f t="shared" si="91"/>
        <v>0</v>
      </c>
      <c r="AQ147" s="193">
        <f t="shared" si="91"/>
        <v>0</v>
      </c>
      <c r="AR147" s="193">
        <f t="shared" si="91"/>
        <v>0</v>
      </c>
      <c r="AS147" s="193">
        <f t="shared" si="91"/>
        <v>0</v>
      </c>
      <c r="AT147" s="193">
        <f t="shared" si="91"/>
        <v>0</v>
      </c>
      <c r="AU147" s="193">
        <f t="shared" si="91"/>
        <v>0</v>
      </c>
      <c r="AV147" s="193">
        <f t="shared" si="91"/>
        <v>0</v>
      </c>
      <c r="AW147" s="189">
        <f t="shared" si="80"/>
        <v>0</v>
      </c>
      <c r="AX147" s="193">
        <f t="shared" ref="AX147:AZ147" si="92">SUM(AX148:AX159)</f>
        <v>0</v>
      </c>
      <c r="AY147" s="193">
        <f t="shared" si="92"/>
        <v>0</v>
      </c>
      <c r="AZ147" s="193">
        <f t="shared" si="92"/>
        <v>0</v>
      </c>
    </row>
    <row r="148" spans="1:52">
      <c r="A148" s="188" t="s">
        <v>876</v>
      </c>
      <c r="B148" s="189">
        <f t="shared" si="77"/>
        <v>0</v>
      </c>
      <c r="C148" s="189">
        <f>'[1]表六 (1)'!B149</f>
        <v>0</v>
      </c>
      <c r="D148" s="189">
        <f t="shared" si="78"/>
        <v>0</v>
      </c>
      <c r="E148" s="195"/>
      <c r="F148" s="195"/>
      <c r="G148" s="195"/>
      <c r="H148" s="195"/>
      <c r="I148" s="195"/>
      <c r="J148" s="195"/>
      <c r="K148" s="189">
        <f t="shared" si="79"/>
        <v>0</v>
      </c>
      <c r="L148" s="195"/>
      <c r="M148" s="195"/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  <c r="AA148" s="195"/>
      <c r="AB148" s="195"/>
      <c r="AC148" s="195"/>
      <c r="AD148" s="195"/>
      <c r="AE148" s="195"/>
      <c r="AF148" s="195"/>
      <c r="AG148" s="195"/>
      <c r="AH148" s="195"/>
      <c r="AI148" s="195"/>
      <c r="AJ148" s="195"/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89">
        <f t="shared" si="80"/>
        <v>0</v>
      </c>
      <c r="AX148" s="195"/>
      <c r="AY148" s="195"/>
      <c r="AZ148" s="195"/>
    </row>
    <row r="149" spans="1:52">
      <c r="A149" s="188" t="s">
        <v>877</v>
      </c>
      <c r="B149" s="189">
        <f t="shared" si="77"/>
        <v>0</v>
      </c>
      <c r="C149" s="189">
        <f>'[1]表六 (1)'!B150</f>
        <v>0</v>
      </c>
      <c r="D149" s="189">
        <f t="shared" si="78"/>
        <v>0</v>
      </c>
      <c r="E149" s="195"/>
      <c r="F149" s="195"/>
      <c r="G149" s="195"/>
      <c r="H149" s="195"/>
      <c r="I149" s="195"/>
      <c r="J149" s="195"/>
      <c r="K149" s="189">
        <f t="shared" si="79"/>
        <v>0</v>
      </c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  <c r="AB149" s="195"/>
      <c r="AC149" s="195"/>
      <c r="AD149" s="195"/>
      <c r="AE149" s="195"/>
      <c r="AF149" s="195"/>
      <c r="AG149" s="195"/>
      <c r="AH149" s="195"/>
      <c r="AI149" s="195"/>
      <c r="AJ149" s="195"/>
      <c r="AK149" s="195"/>
      <c r="AL149" s="195"/>
      <c r="AM149" s="195"/>
      <c r="AN149" s="195"/>
      <c r="AO149" s="195"/>
      <c r="AP149" s="195"/>
      <c r="AQ149" s="195"/>
      <c r="AR149" s="195"/>
      <c r="AS149" s="195"/>
      <c r="AT149" s="195"/>
      <c r="AU149" s="195"/>
      <c r="AV149" s="195"/>
      <c r="AW149" s="189">
        <f t="shared" si="80"/>
        <v>0</v>
      </c>
      <c r="AX149" s="195"/>
      <c r="AY149" s="195"/>
      <c r="AZ149" s="195"/>
    </row>
    <row r="150" spans="1:52">
      <c r="A150" s="188" t="s">
        <v>878</v>
      </c>
      <c r="B150" s="189">
        <f t="shared" si="77"/>
        <v>0</v>
      </c>
      <c r="C150" s="189">
        <f>'[1]表六 (1)'!B151</f>
        <v>0</v>
      </c>
      <c r="D150" s="189">
        <f t="shared" si="78"/>
        <v>0</v>
      </c>
      <c r="E150" s="195"/>
      <c r="F150" s="195"/>
      <c r="G150" s="195"/>
      <c r="H150" s="195"/>
      <c r="I150" s="195"/>
      <c r="J150" s="195"/>
      <c r="K150" s="189">
        <f t="shared" si="79"/>
        <v>0</v>
      </c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95"/>
      <c r="AC150" s="195"/>
      <c r="AD150" s="195"/>
      <c r="AE150" s="195"/>
      <c r="AF150" s="195"/>
      <c r="AG150" s="195"/>
      <c r="AH150" s="195"/>
      <c r="AI150" s="195"/>
      <c r="AJ150" s="195"/>
      <c r="AK150" s="195"/>
      <c r="AL150" s="195"/>
      <c r="AM150" s="195"/>
      <c r="AN150" s="195"/>
      <c r="AO150" s="195"/>
      <c r="AP150" s="195"/>
      <c r="AQ150" s="195"/>
      <c r="AR150" s="195"/>
      <c r="AS150" s="195"/>
      <c r="AT150" s="195"/>
      <c r="AU150" s="195"/>
      <c r="AV150" s="195"/>
      <c r="AW150" s="189">
        <f t="shared" si="80"/>
        <v>0</v>
      </c>
      <c r="AX150" s="195"/>
      <c r="AY150" s="195"/>
      <c r="AZ150" s="195"/>
    </row>
    <row r="151" spans="1:52">
      <c r="A151" s="188" t="s">
        <v>879</v>
      </c>
      <c r="B151" s="189">
        <f t="shared" si="77"/>
        <v>0</v>
      </c>
      <c r="C151" s="189">
        <f>'[1]表六 (1)'!B152</f>
        <v>0</v>
      </c>
      <c r="D151" s="189">
        <f t="shared" si="78"/>
        <v>0</v>
      </c>
      <c r="E151" s="195"/>
      <c r="F151" s="195"/>
      <c r="G151" s="195"/>
      <c r="H151" s="195"/>
      <c r="I151" s="195"/>
      <c r="J151" s="195"/>
      <c r="K151" s="189">
        <f t="shared" si="79"/>
        <v>0</v>
      </c>
      <c r="L151" s="195"/>
      <c r="M151" s="195"/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95"/>
      <c r="AA151" s="195"/>
      <c r="AB151" s="195"/>
      <c r="AC151" s="195"/>
      <c r="AD151" s="195"/>
      <c r="AE151" s="195"/>
      <c r="AF151" s="195"/>
      <c r="AG151" s="195"/>
      <c r="AH151" s="195"/>
      <c r="AI151" s="195"/>
      <c r="AJ151" s="195"/>
      <c r="AK151" s="195"/>
      <c r="AL151" s="195"/>
      <c r="AM151" s="195"/>
      <c r="AN151" s="195"/>
      <c r="AO151" s="195"/>
      <c r="AP151" s="195"/>
      <c r="AQ151" s="195"/>
      <c r="AR151" s="195"/>
      <c r="AS151" s="195"/>
      <c r="AT151" s="195"/>
      <c r="AU151" s="195"/>
      <c r="AV151" s="195"/>
      <c r="AW151" s="189">
        <f t="shared" si="80"/>
        <v>0</v>
      </c>
      <c r="AX151" s="195"/>
      <c r="AY151" s="195"/>
      <c r="AZ151" s="195"/>
    </row>
    <row r="152" spans="1:52">
      <c r="A152" s="188" t="s">
        <v>880</v>
      </c>
      <c r="B152" s="189">
        <f t="shared" si="77"/>
        <v>0</v>
      </c>
      <c r="C152" s="189">
        <f>'[1]表六 (1)'!B153</f>
        <v>0</v>
      </c>
      <c r="D152" s="189">
        <f t="shared" si="78"/>
        <v>0</v>
      </c>
      <c r="E152" s="195"/>
      <c r="F152" s="195"/>
      <c r="G152" s="195"/>
      <c r="H152" s="195"/>
      <c r="I152" s="195"/>
      <c r="J152" s="195"/>
      <c r="K152" s="189">
        <f t="shared" si="79"/>
        <v>0</v>
      </c>
      <c r="L152" s="195"/>
      <c r="M152" s="195"/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  <c r="AA152" s="195"/>
      <c r="AB152" s="195"/>
      <c r="AC152" s="195"/>
      <c r="AD152" s="195"/>
      <c r="AE152" s="195"/>
      <c r="AF152" s="195"/>
      <c r="AG152" s="195"/>
      <c r="AH152" s="195"/>
      <c r="AI152" s="195"/>
      <c r="AJ152" s="195"/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  <c r="AV152" s="195"/>
      <c r="AW152" s="189">
        <f t="shared" si="80"/>
        <v>0</v>
      </c>
      <c r="AX152" s="195"/>
      <c r="AY152" s="195"/>
      <c r="AZ152" s="195"/>
    </row>
    <row r="153" spans="1:52">
      <c r="A153" s="188" t="s">
        <v>881</v>
      </c>
      <c r="B153" s="189">
        <f t="shared" si="77"/>
        <v>0</v>
      </c>
      <c r="C153" s="189">
        <f>'[1]表六 (1)'!B154</f>
        <v>0</v>
      </c>
      <c r="D153" s="189">
        <f t="shared" si="78"/>
        <v>0</v>
      </c>
      <c r="E153" s="195"/>
      <c r="F153" s="195"/>
      <c r="G153" s="195"/>
      <c r="H153" s="195"/>
      <c r="I153" s="195"/>
      <c r="J153" s="195"/>
      <c r="K153" s="189">
        <f t="shared" si="79"/>
        <v>0</v>
      </c>
      <c r="L153" s="195"/>
      <c r="M153" s="195"/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95"/>
      <c r="AA153" s="195"/>
      <c r="AB153" s="195"/>
      <c r="AC153" s="195"/>
      <c r="AD153" s="195"/>
      <c r="AE153" s="195"/>
      <c r="AF153" s="195"/>
      <c r="AG153" s="195"/>
      <c r="AH153" s="195"/>
      <c r="AI153" s="195"/>
      <c r="AJ153" s="195"/>
      <c r="AK153" s="195"/>
      <c r="AL153" s="195"/>
      <c r="AM153" s="195"/>
      <c r="AN153" s="195"/>
      <c r="AO153" s="195"/>
      <c r="AP153" s="195"/>
      <c r="AQ153" s="195"/>
      <c r="AR153" s="195"/>
      <c r="AS153" s="195"/>
      <c r="AT153" s="195"/>
      <c r="AU153" s="195"/>
      <c r="AV153" s="195"/>
      <c r="AW153" s="189">
        <f t="shared" si="80"/>
        <v>0</v>
      </c>
      <c r="AX153" s="195"/>
      <c r="AY153" s="195"/>
      <c r="AZ153" s="195"/>
    </row>
    <row r="154" spans="1:52">
      <c r="A154" s="188" t="s">
        <v>882</v>
      </c>
      <c r="B154" s="189">
        <f t="shared" si="77"/>
        <v>0</v>
      </c>
      <c r="C154" s="189">
        <f>'[1]表六 (1)'!B155</f>
        <v>0</v>
      </c>
      <c r="D154" s="189">
        <f t="shared" si="78"/>
        <v>0</v>
      </c>
      <c r="E154" s="195"/>
      <c r="F154" s="195"/>
      <c r="G154" s="195"/>
      <c r="H154" s="195"/>
      <c r="I154" s="195"/>
      <c r="J154" s="195"/>
      <c r="K154" s="189">
        <f t="shared" si="79"/>
        <v>0</v>
      </c>
      <c r="L154" s="195"/>
      <c r="M154" s="195"/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  <c r="AA154" s="195"/>
      <c r="AB154" s="195"/>
      <c r="AC154" s="195"/>
      <c r="AD154" s="195"/>
      <c r="AE154" s="195"/>
      <c r="AF154" s="195"/>
      <c r="AG154" s="195"/>
      <c r="AH154" s="195"/>
      <c r="AI154" s="195"/>
      <c r="AJ154" s="195"/>
      <c r="AK154" s="195"/>
      <c r="AL154" s="195"/>
      <c r="AM154" s="195"/>
      <c r="AN154" s="195"/>
      <c r="AO154" s="195"/>
      <c r="AP154" s="195"/>
      <c r="AQ154" s="195"/>
      <c r="AR154" s="195"/>
      <c r="AS154" s="195"/>
      <c r="AT154" s="195"/>
      <c r="AU154" s="195"/>
      <c r="AV154" s="195"/>
      <c r="AW154" s="189">
        <f t="shared" si="80"/>
        <v>0</v>
      </c>
      <c r="AX154" s="195"/>
      <c r="AY154" s="195"/>
      <c r="AZ154" s="195"/>
    </row>
    <row r="155" spans="1:52">
      <c r="A155" s="188" t="s">
        <v>883</v>
      </c>
      <c r="B155" s="189">
        <f t="shared" si="77"/>
        <v>0</v>
      </c>
      <c r="C155" s="189">
        <f>'[1]表六 (1)'!B156</f>
        <v>0</v>
      </c>
      <c r="D155" s="189">
        <f t="shared" si="78"/>
        <v>0</v>
      </c>
      <c r="E155" s="195"/>
      <c r="F155" s="195"/>
      <c r="G155" s="195"/>
      <c r="H155" s="195"/>
      <c r="I155" s="195"/>
      <c r="J155" s="195"/>
      <c r="K155" s="189">
        <f t="shared" si="79"/>
        <v>0</v>
      </c>
      <c r="L155" s="195"/>
      <c r="M155" s="195"/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  <c r="AB155" s="195"/>
      <c r="AC155" s="195"/>
      <c r="AD155" s="195"/>
      <c r="AE155" s="195"/>
      <c r="AF155" s="195"/>
      <c r="AG155" s="195"/>
      <c r="AH155" s="195"/>
      <c r="AI155" s="195"/>
      <c r="AJ155" s="195"/>
      <c r="AK155" s="195"/>
      <c r="AL155" s="195"/>
      <c r="AM155" s="195"/>
      <c r="AN155" s="195"/>
      <c r="AO155" s="195"/>
      <c r="AP155" s="195"/>
      <c r="AQ155" s="195"/>
      <c r="AR155" s="195"/>
      <c r="AS155" s="195"/>
      <c r="AT155" s="195"/>
      <c r="AU155" s="195"/>
      <c r="AV155" s="195"/>
      <c r="AW155" s="189">
        <f t="shared" si="80"/>
        <v>0</v>
      </c>
      <c r="AX155" s="195"/>
      <c r="AY155" s="195"/>
      <c r="AZ155" s="195"/>
    </row>
    <row r="156" spans="1:52">
      <c r="A156" s="188" t="s">
        <v>884</v>
      </c>
      <c r="B156" s="189">
        <f t="shared" si="77"/>
        <v>0</v>
      </c>
      <c r="C156" s="189">
        <f>'[1]表六 (1)'!B157</f>
        <v>0</v>
      </c>
      <c r="D156" s="189">
        <f t="shared" si="78"/>
        <v>0</v>
      </c>
      <c r="E156" s="195"/>
      <c r="F156" s="195"/>
      <c r="G156" s="195"/>
      <c r="H156" s="195"/>
      <c r="I156" s="195"/>
      <c r="J156" s="195"/>
      <c r="K156" s="189">
        <f t="shared" si="79"/>
        <v>0</v>
      </c>
      <c r="L156" s="195"/>
      <c r="M156" s="195"/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  <c r="AA156" s="195"/>
      <c r="AB156" s="195"/>
      <c r="AC156" s="195"/>
      <c r="AD156" s="195"/>
      <c r="AE156" s="195"/>
      <c r="AF156" s="195"/>
      <c r="AG156" s="195"/>
      <c r="AH156" s="195"/>
      <c r="AI156" s="195"/>
      <c r="AJ156" s="195"/>
      <c r="AK156" s="195"/>
      <c r="AL156" s="195"/>
      <c r="AM156" s="195"/>
      <c r="AN156" s="195"/>
      <c r="AO156" s="195"/>
      <c r="AP156" s="195"/>
      <c r="AQ156" s="195"/>
      <c r="AR156" s="195"/>
      <c r="AS156" s="195"/>
      <c r="AT156" s="195"/>
      <c r="AU156" s="195"/>
      <c r="AV156" s="195"/>
      <c r="AW156" s="189">
        <f t="shared" si="80"/>
        <v>0</v>
      </c>
      <c r="AX156" s="195"/>
      <c r="AY156" s="195"/>
      <c r="AZ156" s="195"/>
    </row>
    <row r="157" spans="1:52">
      <c r="A157" s="188" t="s">
        <v>885</v>
      </c>
      <c r="B157" s="189">
        <f t="shared" si="77"/>
        <v>0</v>
      </c>
      <c r="C157" s="189">
        <f>'[1]表六 (1)'!B158</f>
        <v>0</v>
      </c>
      <c r="D157" s="189">
        <f t="shared" si="78"/>
        <v>0</v>
      </c>
      <c r="E157" s="195"/>
      <c r="F157" s="195"/>
      <c r="G157" s="195"/>
      <c r="H157" s="195"/>
      <c r="I157" s="195"/>
      <c r="J157" s="195"/>
      <c r="K157" s="189">
        <f t="shared" si="79"/>
        <v>0</v>
      </c>
      <c r="L157" s="195"/>
      <c r="M157" s="195"/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95"/>
      <c r="AB157" s="195"/>
      <c r="AC157" s="195"/>
      <c r="AD157" s="195"/>
      <c r="AE157" s="195"/>
      <c r="AF157" s="195"/>
      <c r="AG157" s="195"/>
      <c r="AH157" s="195"/>
      <c r="AI157" s="195"/>
      <c r="AJ157" s="195"/>
      <c r="AK157" s="195"/>
      <c r="AL157" s="195"/>
      <c r="AM157" s="195"/>
      <c r="AN157" s="195"/>
      <c r="AO157" s="195"/>
      <c r="AP157" s="195"/>
      <c r="AQ157" s="195"/>
      <c r="AR157" s="195"/>
      <c r="AS157" s="195"/>
      <c r="AT157" s="195"/>
      <c r="AU157" s="195"/>
      <c r="AV157" s="195"/>
      <c r="AW157" s="189">
        <f t="shared" si="80"/>
        <v>0</v>
      </c>
      <c r="AX157" s="195"/>
      <c r="AY157" s="195"/>
      <c r="AZ157" s="195"/>
    </row>
    <row r="158" spans="1:52">
      <c r="A158" s="188" t="s">
        <v>886</v>
      </c>
      <c r="B158" s="189">
        <f t="shared" si="77"/>
        <v>0</v>
      </c>
      <c r="C158" s="189">
        <f>'[1]表六 (1)'!B159</f>
        <v>0</v>
      </c>
      <c r="D158" s="189">
        <f t="shared" si="78"/>
        <v>0</v>
      </c>
      <c r="E158" s="195"/>
      <c r="F158" s="195"/>
      <c r="G158" s="195"/>
      <c r="H158" s="195"/>
      <c r="I158" s="195"/>
      <c r="J158" s="195"/>
      <c r="K158" s="189">
        <f t="shared" si="79"/>
        <v>0</v>
      </c>
      <c r="L158" s="195"/>
      <c r="M158" s="195"/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95"/>
      <c r="AA158" s="195"/>
      <c r="AB158" s="195"/>
      <c r="AC158" s="195"/>
      <c r="AD158" s="195"/>
      <c r="AE158" s="195"/>
      <c r="AF158" s="195"/>
      <c r="AG158" s="195"/>
      <c r="AH158" s="195"/>
      <c r="AI158" s="195"/>
      <c r="AJ158" s="195"/>
      <c r="AK158" s="195"/>
      <c r="AL158" s="195"/>
      <c r="AM158" s="195"/>
      <c r="AN158" s="195"/>
      <c r="AO158" s="195"/>
      <c r="AP158" s="195"/>
      <c r="AQ158" s="195"/>
      <c r="AR158" s="195"/>
      <c r="AS158" s="195"/>
      <c r="AT158" s="195"/>
      <c r="AU158" s="195"/>
      <c r="AV158" s="195"/>
      <c r="AW158" s="189">
        <f t="shared" si="80"/>
        <v>0</v>
      </c>
      <c r="AX158" s="195"/>
      <c r="AY158" s="195"/>
      <c r="AZ158" s="195"/>
    </row>
    <row r="159" spans="1:52">
      <c r="A159" s="188" t="s">
        <v>887</v>
      </c>
      <c r="B159" s="189">
        <f t="shared" si="77"/>
        <v>0</v>
      </c>
      <c r="C159" s="189">
        <f>'[1]表六 (1)'!B160</f>
        <v>0</v>
      </c>
      <c r="D159" s="189">
        <f t="shared" si="78"/>
        <v>0</v>
      </c>
      <c r="E159" s="195"/>
      <c r="F159" s="195"/>
      <c r="G159" s="195"/>
      <c r="H159" s="195"/>
      <c r="I159" s="195"/>
      <c r="J159" s="195"/>
      <c r="K159" s="189">
        <f t="shared" si="79"/>
        <v>0</v>
      </c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95"/>
      <c r="AA159" s="195"/>
      <c r="AB159" s="195"/>
      <c r="AC159" s="195"/>
      <c r="AD159" s="195"/>
      <c r="AE159" s="195"/>
      <c r="AF159" s="195"/>
      <c r="AG159" s="195"/>
      <c r="AH159" s="195"/>
      <c r="AI159" s="195"/>
      <c r="AJ159" s="195"/>
      <c r="AK159" s="195"/>
      <c r="AL159" s="195"/>
      <c r="AM159" s="195"/>
      <c r="AN159" s="195"/>
      <c r="AO159" s="195"/>
      <c r="AP159" s="195"/>
      <c r="AQ159" s="195"/>
      <c r="AR159" s="195"/>
      <c r="AS159" s="195"/>
      <c r="AT159" s="195"/>
      <c r="AU159" s="195"/>
      <c r="AV159" s="195"/>
      <c r="AW159" s="189">
        <f t="shared" si="80"/>
        <v>0</v>
      </c>
      <c r="AX159" s="195"/>
      <c r="AY159" s="195"/>
      <c r="AZ159" s="195"/>
    </row>
    <row r="160" spans="1:52">
      <c r="A160" s="188" t="s">
        <v>888</v>
      </c>
      <c r="B160" s="189">
        <f t="shared" si="77"/>
        <v>0</v>
      </c>
      <c r="C160" s="189">
        <f>'[1]表六 (1)'!B161</f>
        <v>0</v>
      </c>
      <c r="D160" s="189">
        <f t="shared" si="78"/>
        <v>0</v>
      </c>
      <c r="E160" s="193">
        <f t="shared" ref="E160:J160" si="93">SUM(E161:E162)</f>
        <v>0</v>
      </c>
      <c r="F160" s="193">
        <f t="shared" si="93"/>
        <v>0</v>
      </c>
      <c r="G160" s="193">
        <f t="shared" si="93"/>
        <v>0</v>
      </c>
      <c r="H160" s="193">
        <f t="shared" si="93"/>
        <v>0</v>
      </c>
      <c r="I160" s="193">
        <f t="shared" si="93"/>
        <v>0</v>
      </c>
      <c r="J160" s="193">
        <f t="shared" si="93"/>
        <v>0</v>
      </c>
      <c r="K160" s="189">
        <f t="shared" si="79"/>
        <v>0</v>
      </c>
      <c r="L160" s="193">
        <f t="shared" ref="L160:AV160" si="94">SUM(L161:L162)</f>
        <v>0</v>
      </c>
      <c r="M160" s="193">
        <f t="shared" si="94"/>
        <v>0</v>
      </c>
      <c r="N160" s="193">
        <f t="shared" si="94"/>
        <v>0</v>
      </c>
      <c r="O160" s="193">
        <f t="shared" si="94"/>
        <v>0</v>
      </c>
      <c r="P160" s="193">
        <f t="shared" si="94"/>
        <v>0</v>
      </c>
      <c r="Q160" s="193">
        <f t="shared" si="94"/>
        <v>0</v>
      </c>
      <c r="R160" s="193">
        <f t="shared" si="94"/>
        <v>0</v>
      </c>
      <c r="S160" s="193">
        <f t="shared" si="94"/>
        <v>0</v>
      </c>
      <c r="T160" s="193">
        <f t="shared" si="94"/>
        <v>0</v>
      </c>
      <c r="U160" s="193">
        <f t="shared" si="94"/>
        <v>0</v>
      </c>
      <c r="V160" s="193">
        <f t="shared" si="94"/>
        <v>0</v>
      </c>
      <c r="W160" s="193">
        <f t="shared" si="94"/>
        <v>0</v>
      </c>
      <c r="X160" s="193">
        <f t="shared" si="94"/>
        <v>0</v>
      </c>
      <c r="Y160" s="193">
        <f t="shared" si="94"/>
        <v>0</v>
      </c>
      <c r="Z160" s="193">
        <f t="shared" si="94"/>
        <v>0</v>
      </c>
      <c r="AA160" s="193">
        <f t="shared" si="94"/>
        <v>0</v>
      </c>
      <c r="AB160" s="193">
        <f t="shared" si="94"/>
        <v>0</v>
      </c>
      <c r="AC160" s="193">
        <f t="shared" si="94"/>
        <v>0</v>
      </c>
      <c r="AD160" s="193">
        <f t="shared" si="94"/>
        <v>0</v>
      </c>
      <c r="AE160" s="193">
        <f t="shared" si="94"/>
        <v>0</v>
      </c>
      <c r="AF160" s="193">
        <f t="shared" si="94"/>
        <v>0</v>
      </c>
      <c r="AG160" s="193">
        <f t="shared" si="94"/>
        <v>0</v>
      </c>
      <c r="AH160" s="193">
        <f t="shared" si="94"/>
        <v>0</v>
      </c>
      <c r="AI160" s="193">
        <f t="shared" si="94"/>
        <v>0</v>
      </c>
      <c r="AJ160" s="193">
        <f t="shared" si="94"/>
        <v>0</v>
      </c>
      <c r="AK160" s="193">
        <f t="shared" si="94"/>
        <v>0</v>
      </c>
      <c r="AL160" s="193">
        <f t="shared" si="94"/>
        <v>0</v>
      </c>
      <c r="AM160" s="193">
        <f t="shared" si="94"/>
        <v>0</v>
      </c>
      <c r="AN160" s="193">
        <f t="shared" si="94"/>
        <v>0</v>
      </c>
      <c r="AO160" s="193">
        <f t="shared" si="94"/>
        <v>0</v>
      </c>
      <c r="AP160" s="193">
        <f t="shared" si="94"/>
        <v>0</v>
      </c>
      <c r="AQ160" s="193">
        <f t="shared" si="94"/>
        <v>0</v>
      </c>
      <c r="AR160" s="193">
        <f t="shared" si="94"/>
        <v>0</v>
      </c>
      <c r="AS160" s="193">
        <f t="shared" si="94"/>
        <v>0</v>
      </c>
      <c r="AT160" s="193">
        <f t="shared" si="94"/>
        <v>0</v>
      </c>
      <c r="AU160" s="193">
        <f t="shared" si="94"/>
        <v>0</v>
      </c>
      <c r="AV160" s="193">
        <f t="shared" si="94"/>
        <v>0</v>
      </c>
      <c r="AW160" s="189">
        <f t="shared" si="80"/>
        <v>0</v>
      </c>
      <c r="AX160" s="193">
        <f t="shared" ref="AX160:AZ160" si="95">SUM(AX161:AX162)</f>
        <v>0</v>
      </c>
      <c r="AY160" s="193">
        <f t="shared" si="95"/>
        <v>0</v>
      </c>
      <c r="AZ160" s="193">
        <f t="shared" si="95"/>
        <v>0</v>
      </c>
    </row>
    <row r="161" spans="1:52">
      <c r="A161" s="188" t="s">
        <v>889</v>
      </c>
      <c r="B161" s="189">
        <f t="shared" si="77"/>
        <v>0</v>
      </c>
      <c r="C161" s="189">
        <f>'[1]表六 (1)'!B162</f>
        <v>0</v>
      </c>
      <c r="D161" s="189">
        <f t="shared" si="78"/>
        <v>0</v>
      </c>
      <c r="E161" s="195"/>
      <c r="F161" s="195"/>
      <c r="G161" s="195"/>
      <c r="H161" s="195"/>
      <c r="I161" s="195"/>
      <c r="J161" s="195"/>
      <c r="K161" s="189">
        <f t="shared" si="79"/>
        <v>0</v>
      </c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95"/>
      <c r="AA161" s="195"/>
      <c r="AB161" s="195"/>
      <c r="AC161" s="195"/>
      <c r="AD161" s="195"/>
      <c r="AE161" s="195"/>
      <c r="AF161" s="195"/>
      <c r="AG161" s="195"/>
      <c r="AH161" s="195"/>
      <c r="AI161" s="195"/>
      <c r="AJ161" s="195"/>
      <c r="AK161" s="195"/>
      <c r="AL161" s="195"/>
      <c r="AM161" s="195"/>
      <c r="AN161" s="195"/>
      <c r="AO161" s="195"/>
      <c r="AP161" s="195"/>
      <c r="AQ161" s="195"/>
      <c r="AR161" s="195"/>
      <c r="AS161" s="195"/>
      <c r="AT161" s="195"/>
      <c r="AU161" s="195"/>
      <c r="AV161" s="195"/>
      <c r="AW161" s="189">
        <f t="shared" si="80"/>
        <v>0</v>
      </c>
      <c r="AX161" s="195"/>
      <c r="AY161" s="195"/>
      <c r="AZ161" s="195"/>
    </row>
    <row r="162" spans="1:52">
      <c r="A162" s="188" t="s">
        <v>890</v>
      </c>
      <c r="B162" s="189">
        <f t="shared" si="77"/>
        <v>0</v>
      </c>
      <c r="C162" s="189">
        <f>'[1]表六 (1)'!B163</f>
        <v>0</v>
      </c>
      <c r="D162" s="189">
        <f t="shared" si="78"/>
        <v>0</v>
      </c>
      <c r="E162" s="193">
        <f t="shared" ref="E162:J162" si="96">SUM(E163:E170)</f>
        <v>0</v>
      </c>
      <c r="F162" s="193">
        <f t="shared" si="96"/>
        <v>0</v>
      </c>
      <c r="G162" s="193">
        <f t="shared" si="96"/>
        <v>0</v>
      </c>
      <c r="H162" s="193">
        <f t="shared" si="96"/>
        <v>0</v>
      </c>
      <c r="I162" s="193">
        <f t="shared" si="96"/>
        <v>0</v>
      </c>
      <c r="J162" s="193">
        <f t="shared" si="96"/>
        <v>0</v>
      </c>
      <c r="K162" s="189">
        <f t="shared" si="79"/>
        <v>0</v>
      </c>
      <c r="L162" s="193">
        <f t="shared" ref="L162:AV162" si="97">SUM(L163:L170)</f>
        <v>0</v>
      </c>
      <c r="M162" s="193">
        <f t="shared" si="97"/>
        <v>0</v>
      </c>
      <c r="N162" s="193">
        <f t="shared" si="97"/>
        <v>0</v>
      </c>
      <c r="O162" s="193">
        <f t="shared" si="97"/>
        <v>0</v>
      </c>
      <c r="P162" s="193">
        <f t="shared" si="97"/>
        <v>0</v>
      </c>
      <c r="Q162" s="193">
        <f t="shared" si="97"/>
        <v>0</v>
      </c>
      <c r="R162" s="193">
        <f t="shared" si="97"/>
        <v>0</v>
      </c>
      <c r="S162" s="193">
        <f t="shared" si="97"/>
        <v>0</v>
      </c>
      <c r="T162" s="193">
        <f t="shared" si="97"/>
        <v>0</v>
      </c>
      <c r="U162" s="193">
        <f t="shared" si="97"/>
        <v>0</v>
      </c>
      <c r="V162" s="193">
        <f t="shared" si="97"/>
        <v>0</v>
      </c>
      <c r="W162" s="193">
        <f t="shared" si="97"/>
        <v>0</v>
      </c>
      <c r="X162" s="193">
        <f t="shared" si="97"/>
        <v>0</v>
      </c>
      <c r="Y162" s="193">
        <f t="shared" si="97"/>
        <v>0</v>
      </c>
      <c r="Z162" s="193">
        <f t="shared" si="97"/>
        <v>0</v>
      </c>
      <c r="AA162" s="193">
        <f t="shared" si="97"/>
        <v>0</v>
      </c>
      <c r="AB162" s="193">
        <f t="shared" si="97"/>
        <v>0</v>
      </c>
      <c r="AC162" s="193">
        <f t="shared" si="97"/>
        <v>0</v>
      </c>
      <c r="AD162" s="193">
        <f t="shared" si="97"/>
        <v>0</v>
      </c>
      <c r="AE162" s="193">
        <f t="shared" si="97"/>
        <v>0</v>
      </c>
      <c r="AF162" s="193">
        <f t="shared" si="97"/>
        <v>0</v>
      </c>
      <c r="AG162" s="193">
        <f t="shared" si="97"/>
        <v>0</v>
      </c>
      <c r="AH162" s="193">
        <f t="shared" si="97"/>
        <v>0</v>
      </c>
      <c r="AI162" s="193">
        <f t="shared" si="97"/>
        <v>0</v>
      </c>
      <c r="AJ162" s="193">
        <f t="shared" si="97"/>
        <v>0</v>
      </c>
      <c r="AK162" s="193">
        <f t="shared" si="97"/>
        <v>0</v>
      </c>
      <c r="AL162" s="193">
        <f t="shared" si="97"/>
        <v>0</v>
      </c>
      <c r="AM162" s="193">
        <f t="shared" si="97"/>
        <v>0</v>
      </c>
      <c r="AN162" s="193">
        <f t="shared" si="97"/>
        <v>0</v>
      </c>
      <c r="AO162" s="193">
        <f t="shared" si="97"/>
        <v>0</v>
      </c>
      <c r="AP162" s="193">
        <f t="shared" si="97"/>
        <v>0</v>
      </c>
      <c r="AQ162" s="193">
        <f t="shared" si="97"/>
        <v>0</v>
      </c>
      <c r="AR162" s="193">
        <f t="shared" si="97"/>
        <v>0</v>
      </c>
      <c r="AS162" s="193">
        <f t="shared" si="97"/>
        <v>0</v>
      </c>
      <c r="AT162" s="193">
        <f t="shared" si="97"/>
        <v>0</v>
      </c>
      <c r="AU162" s="193">
        <f t="shared" si="97"/>
        <v>0</v>
      </c>
      <c r="AV162" s="193">
        <f t="shared" si="97"/>
        <v>0</v>
      </c>
      <c r="AW162" s="189">
        <f t="shared" si="80"/>
        <v>0</v>
      </c>
      <c r="AX162" s="193">
        <f t="shared" ref="AX162:AZ162" si="98">SUM(AX163:AX170)</f>
        <v>0</v>
      </c>
      <c r="AY162" s="193">
        <f t="shared" si="98"/>
        <v>0</v>
      </c>
      <c r="AZ162" s="193">
        <f t="shared" si="98"/>
        <v>0</v>
      </c>
    </row>
    <row r="163" spans="1:52">
      <c r="A163" s="188" t="s">
        <v>891</v>
      </c>
      <c r="B163" s="189">
        <f t="shared" si="77"/>
        <v>0</v>
      </c>
      <c r="C163" s="189">
        <f>'[1]表六 (1)'!B164</f>
        <v>0</v>
      </c>
      <c r="D163" s="189">
        <f t="shared" si="78"/>
        <v>0</v>
      </c>
      <c r="E163" s="195"/>
      <c r="F163" s="195"/>
      <c r="G163" s="195"/>
      <c r="H163" s="195"/>
      <c r="I163" s="195"/>
      <c r="J163" s="195"/>
      <c r="K163" s="189">
        <f t="shared" si="79"/>
        <v>0</v>
      </c>
      <c r="L163" s="195"/>
      <c r="M163" s="195"/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95"/>
      <c r="AA163" s="195"/>
      <c r="AB163" s="195"/>
      <c r="AC163" s="195"/>
      <c r="AD163" s="195"/>
      <c r="AE163" s="195"/>
      <c r="AF163" s="195"/>
      <c r="AG163" s="195"/>
      <c r="AH163" s="195"/>
      <c r="AI163" s="195"/>
      <c r="AJ163" s="195"/>
      <c r="AK163" s="195"/>
      <c r="AL163" s="195"/>
      <c r="AM163" s="195"/>
      <c r="AN163" s="195"/>
      <c r="AO163" s="195"/>
      <c r="AP163" s="195"/>
      <c r="AQ163" s="195"/>
      <c r="AR163" s="195"/>
      <c r="AS163" s="195"/>
      <c r="AT163" s="195"/>
      <c r="AU163" s="195"/>
      <c r="AV163" s="195"/>
      <c r="AW163" s="189">
        <f t="shared" si="80"/>
        <v>0</v>
      </c>
      <c r="AX163" s="195"/>
      <c r="AY163" s="195"/>
      <c r="AZ163" s="195"/>
    </row>
    <row r="164" spans="1:52">
      <c r="A164" s="188" t="s">
        <v>892</v>
      </c>
      <c r="B164" s="189">
        <f t="shared" si="77"/>
        <v>0</v>
      </c>
      <c r="C164" s="189">
        <f>'[1]表六 (1)'!B165</f>
        <v>0</v>
      </c>
      <c r="D164" s="189">
        <f t="shared" si="78"/>
        <v>0</v>
      </c>
      <c r="E164" s="195"/>
      <c r="F164" s="195"/>
      <c r="G164" s="195"/>
      <c r="H164" s="195"/>
      <c r="I164" s="195"/>
      <c r="J164" s="195"/>
      <c r="K164" s="189">
        <f t="shared" si="79"/>
        <v>0</v>
      </c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95"/>
      <c r="AA164" s="195"/>
      <c r="AB164" s="195"/>
      <c r="AC164" s="195"/>
      <c r="AD164" s="195"/>
      <c r="AE164" s="195"/>
      <c r="AF164" s="195"/>
      <c r="AG164" s="195"/>
      <c r="AH164" s="195"/>
      <c r="AI164" s="195"/>
      <c r="AJ164" s="195"/>
      <c r="AK164" s="195"/>
      <c r="AL164" s="195"/>
      <c r="AM164" s="195"/>
      <c r="AN164" s="195"/>
      <c r="AO164" s="195"/>
      <c r="AP164" s="195"/>
      <c r="AQ164" s="195"/>
      <c r="AR164" s="195"/>
      <c r="AS164" s="195"/>
      <c r="AT164" s="195"/>
      <c r="AU164" s="195"/>
      <c r="AV164" s="195"/>
      <c r="AW164" s="189">
        <f t="shared" si="80"/>
        <v>0</v>
      </c>
      <c r="AX164" s="195"/>
      <c r="AY164" s="195"/>
      <c r="AZ164" s="195"/>
    </row>
    <row r="165" spans="1:52">
      <c r="A165" s="188" t="s">
        <v>893</v>
      </c>
      <c r="B165" s="189">
        <f t="shared" si="77"/>
        <v>0</v>
      </c>
      <c r="C165" s="189">
        <f>'[1]表六 (1)'!B166</f>
        <v>0</v>
      </c>
      <c r="D165" s="189">
        <f t="shared" si="78"/>
        <v>0</v>
      </c>
      <c r="E165" s="195"/>
      <c r="F165" s="195"/>
      <c r="G165" s="195"/>
      <c r="H165" s="195"/>
      <c r="I165" s="195"/>
      <c r="J165" s="195"/>
      <c r="K165" s="189">
        <f t="shared" si="79"/>
        <v>0</v>
      </c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95"/>
      <c r="AB165" s="195"/>
      <c r="AC165" s="195"/>
      <c r="AD165" s="195"/>
      <c r="AE165" s="195"/>
      <c r="AF165" s="195"/>
      <c r="AG165" s="195"/>
      <c r="AH165" s="195"/>
      <c r="AI165" s="195"/>
      <c r="AJ165" s="195"/>
      <c r="AK165" s="195"/>
      <c r="AL165" s="195"/>
      <c r="AM165" s="195"/>
      <c r="AN165" s="195"/>
      <c r="AO165" s="195"/>
      <c r="AP165" s="195"/>
      <c r="AQ165" s="195"/>
      <c r="AR165" s="195"/>
      <c r="AS165" s="195"/>
      <c r="AT165" s="195"/>
      <c r="AU165" s="195"/>
      <c r="AV165" s="195"/>
      <c r="AW165" s="189">
        <f t="shared" si="80"/>
        <v>0</v>
      </c>
      <c r="AX165" s="195"/>
      <c r="AY165" s="195"/>
      <c r="AZ165" s="195"/>
    </row>
    <row r="166" spans="1:52">
      <c r="A166" s="188" t="s">
        <v>894</v>
      </c>
      <c r="B166" s="189">
        <f t="shared" si="77"/>
        <v>0</v>
      </c>
      <c r="C166" s="189">
        <f>'[1]表六 (1)'!B167</f>
        <v>0</v>
      </c>
      <c r="D166" s="189">
        <f t="shared" si="78"/>
        <v>0</v>
      </c>
      <c r="E166" s="195"/>
      <c r="F166" s="195"/>
      <c r="G166" s="195"/>
      <c r="H166" s="195"/>
      <c r="I166" s="195"/>
      <c r="J166" s="195"/>
      <c r="K166" s="189">
        <f t="shared" si="79"/>
        <v>0</v>
      </c>
      <c r="L166" s="195"/>
      <c r="M166" s="195"/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95"/>
      <c r="AA166" s="195"/>
      <c r="AB166" s="195"/>
      <c r="AC166" s="195"/>
      <c r="AD166" s="195"/>
      <c r="AE166" s="195"/>
      <c r="AF166" s="195"/>
      <c r="AG166" s="195"/>
      <c r="AH166" s="195"/>
      <c r="AI166" s="195"/>
      <c r="AJ166" s="195"/>
      <c r="AK166" s="195"/>
      <c r="AL166" s="195"/>
      <c r="AM166" s="195"/>
      <c r="AN166" s="195"/>
      <c r="AO166" s="195"/>
      <c r="AP166" s="195"/>
      <c r="AQ166" s="195"/>
      <c r="AR166" s="195"/>
      <c r="AS166" s="195"/>
      <c r="AT166" s="195"/>
      <c r="AU166" s="195"/>
      <c r="AV166" s="195"/>
      <c r="AW166" s="189">
        <f t="shared" si="80"/>
        <v>0</v>
      </c>
      <c r="AX166" s="195"/>
      <c r="AY166" s="195"/>
      <c r="AZ166" s="195"/>
    </row>
    <row r="167" spans="1:52">
      <c r="A167" s="188" t="s">
        <v>895</v>
      </c>
      <c r="B167" s="189">
        <f t="shared" si="77"/>
        <v>0</v>
      </c>
      <c r="C167" s="189">
        <f>'[1]表六 (1)'!B168</f>
        <v>0</v>
      </c>
      <c r="D167" s="189">
        <f t="shared" si="78"/>
        <v>0</v>
      </c>
      <c r="E167" s="195"/>
      <c r="F167" s="195"/>
      <c r="G167" s="195"/>
      <c r="H167" s="195"/>
      <c r="I167" s="195"/>
      <c r="J167" s="195"/>
      <c r="K167" s="189">
        <f t="shared" si="79"/>
        <v>0</v>
      </c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95"/>
      <c r="AA167" s="195"/>
      <c r="AB167" s="195"/>
      <c r="AC167" s="195"/>
      <c r="AD167" s="195"/>
      <c r="AE167" s="195"/>
      <c r="AF167" s="195"/>
      <c r="AG167" s="195"/>
      <c r="AH167" s="195"/>
      <c r="AI167" s="195"/>
      <c r="AJ167" s="195"/>
      <c r="AK167" s="195"/>
      <c r="AL167" s="195"/>
      <c r="AM167" s="195"/>
      <c r="AN167" s="195"/>
      <c r="AO167" s="195"/>
      <c r="AP167" s="195"/>
      <c r="AQ167" s="195"/>
      <c r="AR167" s="195"/>
      <c r="AS167" s="195"/>
      <c r="AT167" s="195"/>
      <c r="AU167" s="195"/>
      <c r="AV167" s="195"/>
      <c r="AW167" s="189">
        <f t="shared" si="80"/>
        <v>0</v>
      </c>
      <c r="AX167" s="195"/>
      <c r="AY167" s="195"/>
      <c r="AZ167" s="195"/>
    </row>
    <row r="168" spans="1:52">
      <c r="A168" s="188" t="s">
        <v>896</v>
      </c>
      <c r="B168" s="189">
        <f t="shared" si="77"/>
        <v>0</v>
      </c>
      <c r="C168" s="189">
        <f>'[1]表六 (1)'!B169</f>
        <v>0</v>
      </c>
      <c r="D168" s="189">
        <f t="shared" si="78"/>
        <v>0</v>
      </c>
      <c r="E168" s="195"/>
      <c r="F168" s="195"/>
      <c r="G168" s="195"/>
      <c r="H168" s="195"/>
      <c r="I168" s="195"/>
      <c r="J168" s="195"/>
      <c r="K168" s="189">
        <f t="shared" si="79"/>
        <v>0</v>
      </c>
      <c r="L168" s="195"/>
      <c r="M168" s="195"/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95"/>
      <c r="AA168" s="195"/>
      <c r="AB168" s="195"/>
      <c r="AC168" s="195"/>
      <c r="AD168" s="195"/>
      <c r="AE168" s="195"/>
      <c r="AF168" s="195"/>
      <c r="AG168" s="195"/>
      <c r="AH168" s="195"/>
      <c r="AI168" s="195"/>
      <c r="AJ168" s="195"/>
      <c r="AK168" s="195"/>
      <c r="AL168" s="195"/>
      <c r="AM168" s="195"/>
      <c r="AN168" s="195"/>
      <c r="AO168" s="195"/>
      <c r="AP168" s="195"/>
      <c r="AQ168" s="195"/>
      <c r="AR168" s="195"/>
      <c r="AS168" s="195"/>
      <c r="AT168" s="195"/>
      <c r="AU168" s="195"/>
      <c r="AV168" s="195"/>
      <c r="AW168" s="189">
        <f t="shared" si="80"/>
        <v>0</v>
      </c>
      <c r="AX168" s="195"/>
      <c r="AY168" s="195"/>
      <c r="AZ168" s="195"/>
    </row>
    <row r="169" spans="1:52">
      <c r="A169" s="188" t="s">
        <v>897</v>
      </c>
      <c r="B169" s="189">
        <f t="shared" si="77"/>
        <v>0</v>
      </c>
      <c r="C169" s="189">
        <f>'[1]表六 (1)'!B170</f>
        <v>0</v>
      </c>
      <c r="D169" s="189">
        <f t="shared" si="78"/>
        <v>0</v>
      </c>
      <c r="E169" s="195"/>
      <c r="F169" s="195"/>
      <c r="G169" s="195"/>
      <c r="H169" s="195"/>
      <c r="I169" s="195"/>
      <c r="J169" s="195"/>
      <c r="K169" s="189">
        <f t="shared" si="79"/>
        <v>0</v>
      </c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5"/>
      <c r="AK169" s="195"/>
      <c r="AL169" s="195"/>
      <c r="AM169" s="195"/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89">
        <f t="shared" si="80"/>
        <v>0</v>
      </c>
      <c r="AX169" s="195"/>
      <c r="AY169" s="195"/>
      <c r="AZ169" s="195"/>
    </row>
    <row r="170" spans="1:52">
      <c r="A170" s="188" t="s">
        <v>898</v>
      </c>
      <c r="B170" s="189">
        <f t="shared" si="77"/>
        <v>0</v>
      </c>
      <c r="C170" s="189">
        <f>'[1]表六 (1)'!B171</f>
        <v>0</v>
      </c>
      <c r="D170" s="189">
        <f t="shared" si="78"/>
        <v>0</v>
      </c>
      <c r="E170" s="195"/>
      <c r="F170" s="195"/>
      <c r="G170" s="195"/>
      <c r="H170" s="195"/>
      <c r="I170" s="195"/>
      <c r="J170" s="195"/>
      <c r="K170" s="189">
        <f t="shared" si="79"/>
        <v>0</v>
      </c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95"/>
      <c r="AA170" s="195"/>
      <c r="AB170" s="195"/>
      <c r="AC170" s="195"/>
      <c r="AD170" s="195"/>
      <c r="AE170" s="195"/>
      <c r="AF170" s="195"/>
      <c r="AG170" s="195"/>
      <c r="AH170" s="195"/>
      <c r="AI170" s="195"/>
      <c r="AJ170" s="195"/>
      <c r="AK170" s="195"/>
      <c r="AL170" s="195"/>
      <c r="AM170" s="195"/>
      <c r="AN170" s="195"/>
      <c r="AO170" s="195"/>
      <c r="AP170" s="195"/>
      <c r="AQ170" s="195"/>
      <c r="AR170" s="195"/>
      <c r="AS170" s="195"/>
      <c r="AT170" s="195"/>
      <c r="AU170" s="195"/>
      <c r="AV170" s="195"/>
      <c r="AW170" s="189">
        <f t="shared" si="80"/>
        <v>0</v>
      </c>
      <c r="AX170" s="195"/>
      <c r="AY170" s="195"/>
      <c r="AZ170" s="195"/>
    </row>
    <row r="171" spans="1:52">
      <c r="A171" s="188" t="s">
        <v>899</v>
      </c>
      <c r="B171" s="189">
        <f t="shared" si="77"/>
        <v>0</v>
      </c>
      <c r="C171" s="189">
        <f>'[1]表六 (1)'!B172</f>
        <v>0</v>
      </c>
      <c r="D171" s="189">
        <f t="shared" si="78"/>
        <v>0</v>
      </c>
      <c r="E171" s="193">
        <f t="shared" ref="E171:J171" si="99">SUM(E172:E173)</f>
        <v>0</v>
      </c>
      <c r="F171" s="193">
        <f t="shared" si="99"/>
        <v>0</v>
      </c>
      <c r="G171" s="193">
        <f t="shared" si="99"/>
        <v>0</v>
      </c>
      <c r="H171" s="193">
        <f t="shared" si="99"/>
        <v>0</v>
      </c>
      <c r="I171" s="193">
        <f t="shared" si="99"/>
        <v>0</v>
      </c>
      <c r="J171" s="193">
        <f t="shared" si="99"/>
        <v>0</v>
      </c>
      <c r="K171" s="189">
        <f t="shared" si="79"/>
        <v>0</v>
      </c>
      <c r="L171" s="193">
        <f t="shared" ref="L171:AV171" si="100">SUM(L172:L173)</f>
        <v>0</v>
      </c>
      <c r="M171" s="193">
        <f t="shared" si="100"/>
        <v>0</v>
      </c>
      <c r="N171" s="193">
        <f t="shared" si="100"/>
        <v>0</v>
      </c>
      <c r="O171" s="193">
        <f t="shared" si="100"/>
        <v>0</v>
      </c>
      <c r="P171" s="193">
        <f t="shared" si="100"/>
        <v>0</v>
      </c>
      <c r="Q171" s="193">
        <f t="shared" si="100"/>
        <v>0</v>
      </c>
      <c r="R171" s="193">
        <f t="shared" si="100"/>
        <v>0</v>
      </c>
      <c r="S171" s="193">
        <f t="shared" si="100"/>
        <v>0</v>
      </c>
      <c r="T171" s="193">
        <f t="shared" si="100"/>
        <v>0</v>
      </c>
      <c r="U171" s="193">
        <f t="shared" si="100"/>
        <v>0</v>
      </c>
      <c r="V171" s="193">
        <f t="shared" si="100"/>
        <v>0</v>
      </c>
      <c r="W171" s="193">
        <f t="shared" si="100"/>
        <v>0</v>
      </c>
      <c r="X171" s="193">
        <f t="shared" si="100"/>
        <v>0</v>
      </c>
      <c r="Y171" s="193">
        <f t="shared" si="100"/>
        <v>0</v>
      </c>
      <c r="Z171" s="193">
        <f t="shared" si="100"/>
        <v>0</v>
      </c>
      <c r="AA171" s="193">
        <f t="shared" si="100"/>
        <v>0</v>
      </c>
      <c r="AB171" s="193">
        <f t="shared" si="100"/>
        <v>0</v>
      </c>
      <c r="AC171" s="193">
        <f t="shared" si="100"/>
        <v>0</v>
      </c>
      <c r="AD171" s="193">
        <f t="shared" si="100"/>
        <v>0</v>
      </c>
      <c r="AE171" s="193">
        <f t="shared" si="100"/>
        <v>0</v>
      </c>
      <c r="AF171" s="193">
        <f t="shared" si="100"/>
        <v>0</v>
      </c>
      <c r="AG171" s="193">
        <f t="shared" si="100"/>
        <v>0</v>
      </c>
      <c r="AH171" s="193">
        <f t="shared" si="100"/>
        <v>0</v>
      </c>
      <c r="AI171" s="193">
        <f t="shared" si="100"/>
        <v>0</v>
      </c>
      <c r="AJ171" s="193">
        <f t="shared" si="100"/>
        <v>0</v>
      </c>
      <c r="AK171" s="193">
        <f t="shared" si="100"/>
        <v>0</v>
      </c>
      <c r="AL171" s="193">
        <f t="shared" si="100"/>
        <v>0</v>
      </c>
      <c r="AM171" s="193">
        <f t="shared" si="100"/>
        <v>0</v>
      </c>
      <c r="AN171" s="193">
        <f t="shared" si="100"/>
        <v>0</v>
      </c>
      <c r="AO171" s="193">
        <f t="shared" si="100"/>
        <v>0</v>
      </c>
      <c r="AP171" s="193">
        <f t="shared" si="100"/>
        <v>0</v>
      </c>
      <c r="AQ171" s="193">
        <f t="shared" si="100"/>
        <v>0</v>
      </c>
      <c r="AR171" s="193">
        <f t="shared" si="100"/>
        <v>0</v>
      </c>
      <c r="AS171" s="193">
        <f t="shared" si="100"/>
        <v>0</v>
      </c>
      <c r="AT171" s="193">
        <f t="shared" si="100"/>
        <v>0</v>
      </c>
      <c r="AU171" s="193">
        <f t="shared" si="100"/>
        <v>0</v>
      </c>
      <c r="AV171" s="193">
        <f t="shared" si="100"/>
        <v>0</v>
      </c>
      <c r="AW171" s="189">
        <f t="shared" si="80"/>
        <v>0</v>
      </c>
      <c r="AX171" s="193">
        <f t="shared" ref="AX171:AZ171" si="101">SUM(AX172:AX173)</f>
        <v>0</v>
      </c>
      <c r="AY171" s="193">
        <f t="shared" si="101"/>
        <v>0</v>
      </c>
      <c r="AZ171" s="193">
        <f t="shared" si="101"/>
        <v>0</v>
      </c>
    </row>
    <row r="172" spans="1:52">
      <c r="A172" s="188" t="s">
        <v>900</v>
      </c>
      <c r="B172" s="189">
        <f t="shared" si="77"/>
        <v>0</v>
      </c>
      <c r="C172" s="189">
        <f>'[1]表六 (1)'!B173</f>
        <v>0</v>
      </c>
      <c r="D172" s="189">
        <f t="shared" si="78"/>
        <v>0</v>
      </c>
      <c r="E172" s="195"/>
      <c r="F172" s="195"/>
      <c r="G172" s="195"/>
      <c r="H172" s="195"/>
      <c r="I172" s="195"/>
      <c r="J172" s="195"/>
      <c r="K172" s="189">
        <f t="shared" si="79"/>
        <v>0</v>
      </c>
      <c r="L172" s="195"/>
      <c r="M172" s="195"/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95"/>
      <c r="AA172" s="195"/>
      <c r="AB172" s="195"/>
      <c r="AC172" s="195"/>
      <c r="AD172" s="195"/>
      <c r="AE172" s="195"/>
      <c r="AF172" s="195"/>
      <c r="AG172" s="195"/>
      <c r="AH172" s="195"/>
      <c r="AI172" s="195"/>
      <c r="AJ172" s="195"/>
      <c r="AK172" s="195"/>
      <c r="AL172" s="195"/>
      <c r="AM172" s="195"/>
      <c r="AN172" s="195"/>
      <c r="AO172" s="195"/>
      <c r="AP172" s="195"/>
      <c r="AQ172" s="195"/>
      <c r="AR172" s="195"/>
      <c r="AS172" s="195"/>
      <c r="AT172" s="195"/>
      <c r="AU172" s="195"/>
      <c r="AV172" s="195"/>
      <c r="AW172" s="189">
        <f t="shared" si="80"/>
        <v>0</v>
      </c>
      <c r="AX172" s="195"/>
      <c r="AY172" s="195"/>
      <c r="AZ172" s="195"/>
    </row>
    <row r="173" spans="1:52">
      <c r="A173" s="188" t="s">
        <v>901</v>
      </c>
      <c r="B173" s="189">
        <f t="shared" si="77"/>
        <v>0</v>
      </c>
      <c r="C173" s="189">
        <f>'[1]表六 (1)'!B174</f>
        <v>0</v>
      </c>
      <c r="D173" s="189">
        <f t="shared" si="78"/>
        <v>0</v>
      </c>
      <c r="E173" s="193">
        <f t="shared" ref="E173:J173" si="102">SUM(E174:E182)</f>
        <v>0</v>
      </c>
      <c r="F173" s="193">
        <f t="shared" si="102"/>
        <v>0</v>
      </c>
      <c r="G173" s="193">
        <f t="shared" si="102"/>
        <v>0</v>
      </c>
      <c r="H173" s="193">
        <f t="shared" si="102"/>
        <v>0</v>
      </c>
      <c r="I173" s="193">
        <f t="shared" si="102"/>
        <v>0</v>
      </c>
      <c r="J173" s="193">
        <f t="shared" si="102"/>
        <v>0</v>
      </c>
      <c r="K173" s="189">
        <f t="shared" si="79"/>
        <v>0</v>
      </c>
      <c r="L173" s="193">
        <f t="shared" ref="L173:AV173" si="103">SUM(L174:L182)</f>
        <v>0</v>
      </c>
      <c r="M173" s="193">
        <f t="shared" si="103"/>
        <v>0</v>
      </c>
      <c r="N173" s="193">
        <f t="shared" si="103"/>
        <v>0</v>
      </c>
      <c r="O173" s="193">
        <f t="shared" si="103"/>
        <v>0</v>
      </c>
      <c r="P173" s="193">
        <f t="shared" si="103"/>
        <v>0</v>
      </c>
      <c r="Q173" s="193">
        <f t="shared" si="103"/>
        <v>0</v>
      </c>
      <c r="R173" s="193">
        <f t="shared" si="103"/>
        <v>0</v>
      </c>
      <c r="S173" s="193">
        <f t="shared" si="103"/>
        <v>0</v>
      </c>
      <c r="T173" s="193">
        <f t="shared" si="103"/>
        <v>0</v>
      </c>
      <c r="U173" s="193">
        <f t="shared" si="103"/>
        <v>0</v>
      </c>
      <c r="V173" s="193">
        <f t="shared" si="103"/>
        <v>0</v>
      </c>
      <c r="W173" s="193">
        <f t="shared" si="103"/>
        <v>0</v>
      </c>
      <c r="X173" s="193">
        <f t="shared" si="103"/>
        <v>0</v>
      </c>
      <c r="Y173" s="193">
        <f t="shared" si="103"/>
        <v>0</v>
      </c>
      <c r="Z173" s="193">
        <f t="shared" si="103"/>
        <v>0</v>
      </c>
      <c r="AA173" s="193">
        <f t="shared" si="103"/>
        <v>0</v>
      </c>
      <c r="AB173" s="193">
        <f t="shared" si="103"/>
        <v>0</v>
      </c>
      <c r="AC173" s="193">
        <f t="shared" si="103"/>
        <v>0</v>
      </c>
      <c r="AD173" s="193">
        <f t="shared" si="103"/>
        <v>0</v>
      </c>
      <c r="AE173" s="193">
        <f t="shared" si="103"/>
        <v>0</v>
      </c>
      <c r="AF173" s="193">
        <f t="shared" si="103"/>
        <v>0</v>
      </c>
      <c r="AG173" s="193">
        <f t="shared" si="103"/>
        <v>0</v>
      </c>
      <c r="AH173" s="193">
        <f t="shared" si="103"/>
        <v>0</v>
      </c>
      <c r="AI173" s="193">
        <f t="shared" si="103"/>
        <v>0</v>
      </c>
      <c r="AJ173" s="193">
        <f t="shared" si="103"/>
        <v>0</v>
      </c>
      <c r="AK173" s="193">
        <f t="shared" si="103"/>
        <v>0</v>
      </c>
      <c r="AL173" s="193">
        <f t="shared" si="103"/>
        <v>0</v>
      </c>
      <c r="AM173" s="193">
        <f t="shared" si="103"/>
        <v>0</v>
      </c>
      <c r="AN173" s="193">
        <f t="shared" si="103"/>
        <v>0</v>
      </c>
      <c r="AO173" s="193">
        <f t="shared" si="103"/>
        <v>0</v>
      </c>
      <c r="AP173" s="193">
        <f t="shared" si="103"/>
        <v>0</v>
      </c>
      <c r="AQ173" s="193">
        <f t="shared" si="103"/>
        <v>0</v>
      </c>
      <c r="AR173" s="193">
        <f t="shared" si="103"/>
        <v>0</v>
      </c>
      <c r="AS173" s="193">
        <f t="shared" si="103"/>
        <v>0</v>
      </c>
      <c r="AT173" s="193">
        <f t="shared" si="103"/>
        <v>0</v>
      </c>
      <c r="AU173" s="193">
        <f t="shared" si="103"/>
        <v>0</v>
      </c>
      <c r="AV173" s="193">
        <f t="shared" si="103"/>
        <v>0</v>
      </c>
      <c r="AW173" s="189">
        <f t="shared" si="80"/>
        <v>0</v>
      </c>
      <c r="AX173" s="193">
        <f t="shared" ref="AX173:AZ173" si="104">SUM(AX174:AX182)</f>
        <v>0</v>
      </c>
      <c r="AY173" s="193">
        <f t="shared" si="104"/>
        <v>0</v>
      </c>
      <c r="AZ173" s="193">
        <f t="shared" si="104"/>
        <v>0</v>
      </c>
    </row>
    <row r="174" spans="1:52">
      <c r="A174" s="188" t="s">
        <v>902</v>
      </c>
      <c r="B174" s="189">
        <f t="shared" si="77"/>
        <v>0</v>
      </c>
      <c r="C174" s="189">
        <f>'[1]表六 (1)'!B175</f>
        <v>0</v>
      </c>
      <c r="D174" s="189">
        <f t="shared" si="78"/>
        <v>0</v>
      </c>
      <c r="E174" s="195"/>
      <c r="F174" s="195"/>
      <c r="G174" s="195"/>
      <c r="H174" s="195"/>
      <c r="I174" s="195"/>
      <c r="J174" s="195"/>
      <c r="K174" s="189">
        <f t="shared" si="79"/>
        <v>0</v>
      </c>
      <c r="L174" s="195"/>
      <c r="M174" s="195"/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95"/>
      <c r="AA174" s="195"/>
      <c r="AB174" s="195"/>
      <c r="AC174" s="195"/>
      <c r="AD174" s="195"/>
      <c r="AE174" s="195"/>
      <c r="AF174" s="195"/>
      <c r="AG174" s="195"/>
      <c r="AH174" s="195"/>
      <c r="AI174" s="195"/>
      <c r="AJ174" s="195"/>
      <c r="AK174" s="195"/>
      <c r="AL174" s="195"/>
      <c r="AM174" s="195"/>
      <c r="AN174" s="195"/>
      <c r="AO174" s="195"/>
      <c r="AP174" s="195"/>
      <c r="AQ174" s="195"/>
      <c r="AR174" s="195"/>
      <c r="AS174" s="195"/>
      <c r="AT174" s="195"/>
      <c r="AU174" s="195"/>
      <c r="AV174" s="195"/>
      <c r="AW174" s="189">
        <f t="shared" si="80"/>
        <v>0</v>
      </c>
      <c r="AX174" s="195"/>
      <c r="AY174" s="195"/>
      <c r="AZ174" s="195"/>
    </row>
    <row r="175" spans="1:52">
      <c r="A175" s="188" t="s">
        <v>903</v>
      </c>
      <c r="B175" s="189">
        <f t="shared" si="77"/>
        <v>0</v>
      </c>
      <c r="C175" s="189">
        <f>'[1]表六 (1)'!B176</f>
        <v>0</v>
      </c>
      <c r="D175" s="189">
        <f t="shared" si="78"/>
        <v>0</v>
      </c>
      <c r="E175" s="195"/>
      <c r="F175" s="195"/>
      <c r="G175" s="195"/>
      <c r="H175" s="195"/>
      <c r="I175" s="195"/>
      <c r="J175" s="195"/>
      <c r="K175" s="189">
        <f t="shared" si="79"/>
        <v>0</v>
      </c>
      <c r="L175" s="195"/>
      <c r="M175" s="195"/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95"/>
      <c r="AA175" s="195"/>
      <c r="AB175" s="195"/>
      <c r="AC175" s="195"/>
      <c r="AD175" s="195"/>
      <c r="AE175" s="195"/>
      <c r="AF175" s="195"/>
      <c r="AG175" s="195"/>
      <c r="AH175" s="195"/>
      <c r="AI175" s="195"/>
      <c r="AJ175" s="195"/>
      <c r="AK175" s="195"/>
      <c r="AL175" s="195"/>
      <c r="AM175" s="195"/>
      <c r="AN175" s="195"/>
      <c r="AO175" s="195"/>
      <c r="AP175" s="195"/>
      <c r="AQ175" s="195"/>
      <c r="AR175" s="195"/>
      <c r="AS175" s="195"/>
      <c r="AT175" s="195"/>
      <c r="AU175" s="195"/>
      <c r="AV175" s="195"/>
      <c r="AW175" s="189">
        <f t="shared" si="80"/>
        <v>0</v>
      </c>
      <c r="AX175" s="195"/>
      <c r="AY175" s="195"/>
      <c r="AZ175" s="195"/>
    </row>
    <row r="176" spans="1:52">
      <c r="A176" s="188" t="s">
        <v>904</v>
      </c>
      <c r="B176" s="189">
        <f t="shared" si="77"/>
        <v>0</v>
      </c>
      <c r="C176" s="189">
        <f>'[1]表六 (1)'!B177</f>
        <v>0</v>
      </c>
      <c r="D176" s="189">
        <f t="shared" si="78"/>
        <v>0</v>
      </c>
      <c r="E176" s="195"/>
      <c r="F176" s="195"/>
      <c r="G176" s="195"/>
      <c r="H176" s="195"/>
      <c r="I176" s="195"/>
      <c r="J176" s="195"/>
      <c r="K176" s="189">
        <f t="shared" si="79"/>
        <v>0</v>
      </c>
      <c r="L176" s="195"/>
      <c r="M176" s="195"/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95"/>
      <c r="AA176" s="195"/>
      <c r="AB176" s="195"/>
      <c r="AC176" s="195"/>
      <c r="AD176" s="195"/>
      <c r="AE176" s="195"/>
      <c r="AF176" s="195"/>
      <c r="AG176" s="195"/>
      <c r="AH176" s="195"/>
      <c r="AI176" s="195"/>
      <c r="AJ176" s="195"/>
      <c r="AK176" s="195"/>
      <c r="AL176" s="195"/>
      <c r="AM176" s="195"/>
      <c r="AN176" s="195"/>
      <c r="AO176" s="195"/>
      <c r="AP176" s="195"/>
      <c r="AQ176" s="195"/>
      <c r="AR176" s="195"/>
      <c r="AS176" s="195"/>
      <c r="AT176" s="195"/>
      <c r="AU176" s="195"/>
      <c r="AV176" s="195"/>
      <c r="AW176" s="189">
        <f t="shared" si="80"/>
        <v>0</v>
      </c>
      <c r="AX176" s="195"/>
      <c r="AY176" s="195"/>
      <c r="AZ176" s="195"/>
    </row>
    <row r="177" spans="1:52">
      <c r="A177" s="188" t="s">
        <v>905</v>
      </c>
      <c r="B177" s="189">
        <f t="shared" si="77"/>
        <v>0</v>
      </c>
      <c r="C177" s="189">
        <f>'[1]表六 (1)'!B178</f>
        <v>0</v>
      </c>
      <c r="D177" s="189">
        <f t="shared" si="78"/>
        <v>0</v>
      </c>
      <c r="E177" s="195"/>
      <c r="F177" s="195"/>
      <c r="G177" s="195"/>
      <c r="H177" s="195"/>
      <c r="I177" s="195"/>
      <c r="J177" s="195"/>
      <c r="K177" s="189">
        <f t="shared" si="79"/>
        <v>0</v>
      </c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95"/>
      <c r="AA177" s="195"/>
      <c r="AB177" s="195"/>
      <c r="AC177" s="195"/>
      <c r="AD177" s="195"/>
      <c r="AE177" s="195"/>
      <c r="AF177" s="195"/>
      <c r="AG177" s="195"/>
      <c r="AH177" s="195"/>
      <c r="AI177" s="195"/>
      <c r="AJ177" s="195"/>
      <c r="AK177" s="195"/>
      <c r="AL177" s="195"/>
      <c r="AM177" s="195"/>
      <c r="AN177" s="195"/>
      <c r="AO177" s="195"/>
      <c r="AP177" s="195"/>
      <c r="AQ177" s="195"/>
      <c r="AR177" s="195"/>
      <c r="AS177" s="195"/>
      <c r="AT177" s="195"/>
      <c r="AU177" s="195"/>
      <c r="AV177" s="195"/>
      <c r="AW177" s="189">
        <f t="shared" si="80"/>
        <v>0</v>
      </c>
      <c r="AX177" s="195"/>
      <c r="AY177" s="195"/>
      <c r="AZ177" s="195"/>
    </row>
    <row r="178" spans="1:52">
      <c r="A178" s="188" t="s">
        <v>906</v>
      </c>
      <c r="B178" s="189">
        <f t="shared" si="77"/>
        <v>0</v>
      </c>
      <c r="C178" s="189">
        <f>'[1]表六 (1)'!B179</f>
        <v>0</v>
      </c>
      <c r="D178" s="189">
        <f t="shared" si="78"/>
        <v>0</v>
      </c>
      <c r="E178" s="195"/>
      <c r="F178" s="195"/>
      <c r="G178" s="195"/>
      <c r="H178" s="195"/>
      <c r="I178" s="195"/>
      <c r="J178" s="195"/>
      <c r="K178" s="189">
        <f t="shared" si="79"/>
        <v>0</v>
      </c>
      <c r="L178" s="195"/>
      <c r="M178" s="195"/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95"/>
      <c r="AA178" s="195"/>
      <c r="AB178" s="195"/>
      <c r="AC178" s="195"/>
      <c r="AD178" s="195"/>
      <c r="AE178" s="195"/>
      <c r="AF178" s="195"/>
      <c r="AG178" s="195"/>
      <c r="AH178" s="195"/>
      <c r="AI178" s="195"/>
      <c r="AJ178" s="195"/>
      <c r="AK178" s="195"/>
      <c r="AL178" s="195"/>
      <c r="AM178" s="195"/>
      <c r="AN178" s="195"/>
      <c r="AO178" s="195"/>
      <c r="AP178" s="195"/>
      <c r="AQ178" s="195"/>
      <c r="AR178" s="195"/>
      <c r="AS178" s="195"/>
      <c r="AT178" s="195"/>
      <c r="AU178" s="195"/>
      <c r="AV178" s="195"/>
      <c r="AW178" s="189">
        <f t="shared" si="80"/>
        <v>0</v>
      </c>
      <c r="AX178" s="195"/>
      <c r="AY178" s="195"/>
      <c r="AZ178" s="195"/>
    </row>
    <row r="179" spans="1:52">
      <c r="A179" s="188" t="s">
        <v>907</v>
      </c>
      <c r="B179" s="189">
        <f t="shared" si="77"/>
        <v>0</v>
      </c>
      <c r="C179" s="189">
        <f>'[1]表六 (1)'!B180</f>
        <v>0</v>
      </c>
      <c r="D179" s="189">
        <f t="shared" si="78"/>
        <v>0</v>
      </c>
      <c r="E179" s="195"/>
      <c r="F179" s="195"/>
      <c r="G179" s="195"/>
      <c r="H179" s="195"/>
      <c r="I179" s="195"/>
      <c r="J179" s="195"/>
      <c r="K179" s="189">
        <f t="shared" si="79"/>
        <v>0</v>
      </c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95"/>
      <c r="AA179" s="195"/>
      <c r="AB179" s="195"/>
      <c r="AC179" s="195"/>
      <c r="AD179" s="195"/>
      <c r="AE179" s="195"/>
      <c r="AF179" s="195"/>
      <c r="AG179" s="195"/>
      <c r="AH179" s="195"/>
      <c r="AI179" s="195"/>
      <c r="AJ179" s="195"/>
      <c r="AK179" s="195"/>
      <c r="AL179" s="195"/>
      <c r="AM179" s="195"/>
      <c r="AN179" s="195"/>
      <c r="AO179" s="195"/>
      <c r="AP179" s="195"/>
      <c r="AQ179" s="195"/>
      <c r="AR179" s="195"/>
      <c r="AS179" s="195"/>
      <c r="AT179" s="195"/>
      <c r="AU179" s="195"/>
      <c r="AV179" s="195"/>
      <c r="AW179" s="189">
        <f t="shared" si="80"/>
        <v>0</v>
      </c>
      <c r="AX179" s="195"/>
      <c r="AY179" s="195"/>
      <c r="AZ179" s="195"/>
    </row>
    <row r="180" spans="1:52">
      <c r="A180" s="188" t="s">
        <v>908</v>
      </c>
      <c r="B180" s="189">
        <f t="shared" si="77"/>
        <v>0</v>
      </c>
      <c r="C180" s="189">
        <f>'[1]表六 (1)'!B181</f>
        <v>0</v>
      </c>
      <c r="D180" s="189">
        <f t="shared" si="78"/>
        <v>0</v>
      </c>
      <c r="E180" s="195"/>
      <c r="F180" s="195"/>
      <c r="G180" s="195"/>
      <c r="H180" s="195"/>
      <c r="I180" s="195"/>
      <c r="J180" s="195"/>
      <c r="K180" s="189">
        <f t="shared" si="79"/>
        <v>0</v>
      </c>
      <c r="L180" s="195"/>
      <c r="M180" s="195"/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95"/>
      <c r="AA180" s="195"/>
      <c r="AB180" s="195"/>
      <c r="AC180" s="195"/>
      <c r="AD180" s="195"/>
      <c r="AE180" s="195"/>
      <c r="AF180" s="195"/>
      <c r="AG180" s="195"/>
      <c r="AH180" s="195"/>
      <c r="AI180" s="195"/>
      <c r="AJ180" s="195"/>
      <c r="AK180" s="195"/>
      <c r="AL180" s="195"/>
      <c r="AM180" s="195"/>
      <c r="AN180" s="195"/>
      <c r="AO180" s="195"/>
      <c r="AP180" s="195"/>
      <c r="AQ180" s="195"/>
      <c r="AR180" s="195"/>
      <c r="AS180" s="195"/>
      <c r="AT180" s="195"/>
      <c r="AU180" s="195"/>
      <c r="AV180" s="195"/>
      <c r="AW180" s="189">
        <f t="shared" si="80"/>
        <v>0</v>
      </c>
      <c r="AX180" s="195"/>
      <c r="AY180" s="195"/>
      <c r="AZ180" s="195"/>
    </row>
    <row r="181" spans="1:52">
      <c r="A181" s="188" t="s">
        <v>909</v>
      </c>
      <c r="B181" s="189">
        <f t="shared" si="77"/>
        <v>0</v>
      </c>
      <c r="C181" s="189">
        <f>'[1]表六 (1)'!B182</f>
        <v>0</v>
      </c>
      <c r="D181" s="189">
        <f t="shared" si="78"/>
        <v>0</v>
      </c>
      <c r="E181" s="195"/>
      <c r="F181" s="195"/>
      <c r="G181" s="195"/>
      <c r="H181" s="195"/>
      <c r="I181" s="195"/>
      <c r="J181" s="195"/>
      <c r="K181" s="189">
        <f t="shared" si="79"/>
        <v>0</v>
      </c>
      <c r="L181" s="195"/>
      <c r="M181" s="195"/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95"/>
      <c r="AA181" s="195"/>
      <c r="AB181" s="195"/>
      <c r="AC181" s="195"/>
      <c r="AD181" s="195"/>
      <c r="AE181" s="195"/>
      <c r="AF181" s="195"/>
      <c r="AG181" s="195"/>
      <c r="AH181" s="195"/>
      <c r="AI181" s="195"/>
      <c r="AJ181" s="195"/>
      <c r="AK181" s="195"/>
      <c r="AL181" s="195"/>
      <c r="AM181" s="195"/>
      <c r="AN181" s="195"/>
      <c r="AO181" s="195"/>
      <c r="AP181" s="195"/>
      <c r="AQ181" s="195"/>
      <c r="AR181" s="195"/>
      <c r="AS181" s="195"/>
      <c r="AT181" s="195"/>
      <c r="AU181" s="195"/>
      <c r="AV181" s="195"/>
      <c r="AW181" s="189">
        <f t="shared" si="80"/>
        <v>0</v>
      </c>
      <c r="AX181" s="195"/>
      <c r="AY181" s="195"/>
      <c r="AZ181" s="195"/>
    </row>
    <row r="182" spans="1:52">
      <c r="A182" s="188" t="s">
        <v>910</v>
      </c>
      <c r="B182" s="189">
        <f t="shared" si="77"/>
        <v>0</v>
      </c>
      <c r="C182" s="189">
        <f>'[1]表六 (1)'!B183</f>
        <v>0</v>
      </c>
      <c r="D182" s="189">
        <f t="shared" si="78"/>
        <v>0</v>
      </c>
      <c r="E182" s="195"/>
      <c r="F182" s="195"/>
      <c r="G182" s="195"/>
      <c r="H182" s="195"/>
      <c r="I182" s="195"/>
      <c r="J182" s="195"/>
      <c r="K182" s="189">
        <f t="shared" si="79"/>
        <v>0</v>
      </c>
      <c r="L182" s="195"/>
      <c r="M182" s="195"/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95"/>
      <c r="AA182" s="195"/>
      <c r="AB182" s="195"/>
      <c r="AC182" s="195"/>
      <c r="AD182" s="195"/>
      <c r="AE182" s="195"/>
      <c r="AF182" s="195"/>
      <c r="AG182" s="195"/>
      <c r="AH182" s="195"/>
      <c r="AI182" s="195"/>
      <c r="AJ182" s="195"/>
      <c r="AK182" s="195"/>
      <c r="AL182" s="195"/>
      <c r="AM182" s="195"/>
      <c r="AN182" s="195"/>
      <c r="AO182" s="195"/>
      <c r="AP182" s="195"/>
      <c r="AQ182" s="195"/>
      <c r="AR182" s="195"/>
      <c r="AS182" s="195"/>
      <c r="AT182" s="195"/>
      <c r="AU182" s="195"/>
      <c r="AV182" s="195"/>
      <c r="AW182" s="189">
        <f t="shared" si="80"/>
        <v>0</v>
      </c>
      <c r="AX182" s="195"/>
      <c r="AY182" s="195"/>
      <c r="AZ182" s="195"/>
    </row>
    <row r="183" spans="1:52">
      <c r="A183" s="188" t="s">
        <v>911</v>
      </c>
      <c r="B183" s="189">
        <f t="shared" si="77"/>
        <v>0</v>
      </c>
      <c r="C183" s="189">
        <f>'[1]表六 (1)'!B184</f>
        <v>0</v>
      </c>
      <c r="D183" s="189">
        <f t="shared" si="78"/>
        <v>0</v>
      </c>
      <c r="E183" s="193">
        <f t="shared" ref="E183:J183" si="105">SUM(E184:E185)</f>
        <v>0</v>
      </c>
      <c r="F183" s="193">
        <f t="shared" si="105"/>
        <v>0</v>
      </c>
      <c r="G183" s="193">
        <f t="shared" si="105"/>
        <v>0</v>
      </c>
      <c r="H183" s="193">
        <f t="shared" si="105"/>
        <v>0</v>
      </c>
      <c r="I183" s="193">
        <f t="shared" si="105"/>
        <v>0</v>
      </c>
      <c r="J183" s="193">
        <f t="shared" si="105"/>
        <v>0</v>
      </c>
      <c r="K183" s="189">
        <f t="shared" si="79"/>
        <v>0</v>
      </c>
      <c r="L183" s="193">
        <f t="shared" ref="L183:AV183" si="106">SUM(L184:L185)</f>
        <v>0</v>
      </c>
      <c r="M183" s="193">
        <f t="shared" si="106"/>
        <v>0</v>
      </c>
      <c r="N183" s="193">
        <f t="shared" si="106"/>
        <v>0</v>
      </c>
      <c r="O183" s="193">
        <f t="shared" si="106"/>
        <v>0</v>
      </c>
      <c r="P183" s="193">
        <f t="shared" si="106"/>
        <v>0</v>
      </c>
      <c r="Q183" s="193">
        <f t="shared" si="106"/>
        <v>0</v>
      </c>
      <c r="R183" s="193">
        <f t="shared" si="106"/>
        <v>0</v>
      </c>
      <c r="S183" s="193">
        <f t="shared" si="106"/>
        <v>0</v>
      </c>
      <c r="T183" s="193">
        <f t="shared" si="106"/>
        <v>0</v>
      </c>
      <c r="U183" s="193">
        <f t="shared" si="106"/>
        <v>0</v>
      </c>
      <c r="V183" s="193">
        <f t="shared" si="106"/>
        <v>0</v>
      </c>
      <c r="W183" s="193">
        <f t="shared" si="106"/>
        <v>0</v>
      </c>
      <c r="X183" s="193">
        <f t="shared" si="106"/>
        <v>0</v>
      </c>
      <c r="Y183" s="193">
        <f t="shared" si="106"/>
        <v>0</v>
      </c>
      <c r="Z183" s="193">
        <f t="shared" si="106"/>
        <v>0</v>
      </c>
      <c r="AA183" s="193">
        <f t="shared" si="106"/>
        <v>0</v>
      </c>
      <c r="AB183" s="193">
        <f t="shared" si="106"/>
        <v>0</v>
      </c>
      <c r="AC183" s="193">
        <f t="shared" si="106"/>
        <v>0</v>
      </c>
      <c r="AD183" s="193">
        <f t="shared" si="106"/>
        <v>0</v>
      </c>
      <c r="AE183" s="193">
        <f t="shared" si="106"/>
        <v>0</v>
      </c>
      <c r="AF183" s="193">
        <f t="shared" si="106"/>
        <v>0</v>
      </c>
      <c r="AG183" s="193">
        <f t="shared" si="106"/>
        <v>0</v>
      </c>
      <c r="AH183" s="193">
        <f t="shared" si="106"/>
        <v>0</v>
      </c>
      <c r="AI183" s="193">
        <f t="shared" si="106"/>
        <v>0</v>
      </c>
      <c r="AJ183" s="193">
        <f t="shared" si="106"/>
        <v>0</v>
      </c>
      <c r="AK183" s="193">
        <f t="shared" si="106"/>
        <v>0</v>
      </c>
      <c r="AL183" s="193">
        <f t="shared" si="106"/>
        <v>0</v>
      </c>
      <c r="AM183" s="193">
        <f t="shared" si="106"/>
        <v>0</v>
      </c>
      <c r="AN183" s="193">
        <f t="shared" si="106"/>
        <v>0</v>
      </c>
      <c r="AO183" s="193">
        <f t="shared" si="106"/>
        <v>0</v>
      </c>
      <c r="AP183" s="193">
        <f t="shared" si="106"/>
        <v>0</v>
      </c>
      <c r="AQ183" s="193">
        <f t="shared" si="106"/>
        <v>0</v>
      </c>
      <c r="AR183" s="193">
        <f t="shared" si="106"/>
        <v>0</v>
      </c>
      <c r="AS183" s="193">
        <f t="shared" si="106"/>
        <v>0</v>
      </c>
      <c r="AT183" s="193">
        <f t="shared" si="106"/>
        <v>0</v>
      </c>
      <c r="AU183" s="193">
        <f t="shared" si="106"/>
        <v>0</v>
      </c>
      <c r="AV183" s="193">
        <f t="shared" si="106"/>
        <v>0</v>
      </c>
      <c r="AW183" s="189">
        <f t="shared" si="80"/>
        <v>0</v>
      </c>
      <c r="AX183" s="193">
        <f t="shared" ref="AX183:AZ183" si="107">SUM(AX184:AX185)</f>
        <v>0</v>
      </c>
      <c r="AY183" s="193">
        <f t="shared" si="107"/>
        <v>0</v>
      </c>
      <c r="AZ183" s="193">
        <f t="shared" si="107"/>
        <v>0</v>
      </c>
    </row>
    <row r="184" spans="1:52">
      <c r="A184" s="188" t="s">
        <v>912</v>
      </c>
      <c r="B184" s="189">
        <f t="shared" si="77"/>
        <v>0</v>
      </c>
      <c r="C184" s="189">
        <f>'[1]表六 (1)'!B185</f>
        <v>0</v>
      </c>
      <c r="D184" s="189">
        <f t="shared" si="78"/>
        <v>0</v>
      </c>
      <c r="E184" s="195"/>
      <c r="F184" s="195"/>
      <c r="G184" s="195"/>
      <c r="H184" s="195"/>
      <c r="I184" s="195"/>
      <c r="J184" s="195"/>
      <c r="K184" s="189">
        <f t="shared" si="79"/>
        <v>0</v>
      </c>
      <c r="L184" s="195"/>
      <c r="M184" s="195"/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95"/>
      <c r="AA184" s="195"/>
      <c r="AB184" s="195"/>
      <c r="AC184" s="195"/>
      <c r="AD184" s="195"/>
      <c r="AE184" s="195"/>
      <c r="AF184" s="195"/>
      <c r="AG184" s="195"/>
      <c r="AH184" s="195"/>
      <c r="AI184" s="195"/>
      <c r="AJ184" s="195"/>
      <c r="AK184" s="195"/>
      <c r="AL184" s="195"/>
      <c r="AM184" s="195"/>
      <c r="AN184" s="195"/>
      <c r="AO184" s="195"/>
      <c r="AP184" s="195"/>
      <c r="AQ184" s="195"/>
      <c r="AR184" s="195"/>
      <c r="AS184" s="195"/>
      <c r="AT184" s="195"/>
      <c r="AU184" s="195"/>
      <c r="AV184" s="195"/>
      <c r="AW184" s="189">
        <f t="shared" si="80"/>
        <v>0</v>
      </c>
      <c r="AX184" s="195"/>
      <c r="AY184" s="195"/>
      <c r="AZ184" s="195"/>
    </row>
    <row r="185" spans="1:52">
      <c r="A185" s="188" t="s">
        <v>913</v>
      </c>
      <c r="B185" s="189">
        <f t="shared" si="77"/>
        <v>0</v>
      </c>
      <c r="C185" s="189">
        <f>'[1]表六 (1)'!B186</f>
        <v>0</v>
      </c>
      <c r="D185" s="189">
        <f t="shared" si="78"/>
        <v>0</v>
      </c>
      <c r="E185" s="193">
        <f t="shared" ref="E185:J185" si="108">SUM(E186:E194)</f>
        <v>0</v>
      </c>
      <c r="F185" s="193">
        <f t="shared" si="108"/>
        <v>0</v>
      </c>
      <c r="G185" s="193">
        <f t="shared" si="108"/>
        <v>0</v>
      </c>
      <c r="H185" s="193">
        <f t="shared" si="108"/>
        <v>0</v>
      </c>
      <c r="I185" s="193">
        <f t="shared" si="108"/>
        <v>0</v>
      </c>
      <c r="J185" s="193">
        <f t="shared" si="108"/>
        <v>0</v>
      </c>
      <c r="K185" s="189">
        <f t="shared" si="79"/>
        <v>0</v>
      </c>
      <c r="L185" s="193">
        <f t="shared" ref="L185:AV185" si="109">SUM(L186:L194)</f>
        <v>0</v>
      </c>
      <c r="M185" s="193">
        <f t="shared" si="109"/>
        <v>0</v>
      </c>
      <c r="N185" s="193">
        <f t="shared" si="109"/>
        <v>0</v>
      </c>
      <c r="O185" s="193">
        <f t="shared" si="109"/>
        <v>0</v>
      </c>
      <c r="P185" s="193">
        <f t="shared" si="109"/>
        <v>0</v>
      </c>
      <c r="Q185" s="193">
        <f t="shared" si="109"/>
        <v>0</v>
      </c>
      <c r="R185" s="193">
        <f t="shared" si="109"/>
        <v>0</v>
      </c>
      <c r="S185" s="193">
        <f t="shared" si="109"/>
        <v>0</v>
      </c>
      <c r="T185" s="193">
        <f t="shared" si="109"/>
        <v>0</v>
      </c>
      <c r="U185" s="193">
        <f t="shared" si="109"/>
        <v>0</v>
      </c>
      <c r="V185" s="193">
        <f t="shared" si="109"/>
        <v>0</v>
      </c>
      <c r="W185" s="193">
        <f t="shared" si="109"/>
        <v>0</v>
      </c>
      <c r="X185" s="193">
        <f t="shared" si="109"/>
        <v>0</v>
      </c>
      <c r="Y185" s="193">
        <f t="shared" si="109"/>
        <v>0</v>
      </c>
      <c r="Z185" s="193">
        <f t="shared" si="109"/>
        <v>0</v>
      </c>
      <c r="AA185" s="193">
        <f t="shared" si="109"/>
        <v>0</v>
      </c>
      <c r="AB185" s="193">
        <f t="shared" si="109"/>
        <v>0</v>
      </c>
      <c r="AC185" s="193">
        <f t="shared" si="109"/>
        <v>0</v>
      </c>
      <c r="AD185" s="193">
        <f t="shared" si="109"/>
        <v>0</v>
      </c>
      <c r="AE185" s="193">
        <f t="shared" si="109"/>
        <v>0</v>
      </c>
      <c r="AF185" s="193">
        <f t="shared" si="109"/>
        <v>0</v>
      </c>
      <c r="AG185" s="193">
        <f t="shared" si="109"/>
        <v>0</v>
      </c>
      <c r="AH185" s="193">
        <f t="shared" si="109"/>
        <v>0</v>
      </c>
      <c r="AI185" s="193">
        <f t="shared" si="109"/>
        <v>0</v>
      </c>
      <c r="AJ185" s="193">
        <f t="shared" si="109"/>
        <v>0</v>
      </c>
      <c r="AK185" s="193">
        <f t="shared" si="109"/>
        <v>0</v>
      </c>
      <c r="AL185" s="193">
        <f t="shared" si="109"/>
        <v>0</v>
      </c>
      <c r="AM185" s="193">
        <f t="shared" si="109"/>
        <v>0</v>
      </c>
      <c r="AN185" s="193">
        <f t="shared" si="109"/>
        <v>0</v>
      </c>
      <c r="AO185" s="193">
        <f t="shared" si="109"/>
        <v>0</v>
      </c>
      <c r="AP185" s="193">
        <f t="shared" si="109"/>
        <v>0</v>
      </c>
      <c r="AQ185" s="193">
        <f t="shared" si="109"/>
        <v>0</v>
      </c>
      <c r="AR185" s="193">
        <f t="shared" si="109"/>
        <v>0</v>
      </c>
      <c r="AS185" s="193">
        <f t="shared" si="109"/>
        <v>0</v>
      </c>
      <c r="AT185" s="193">
        <f t="shared" si="109"/>
        <v>0</v>
      </c>
      <c r="AU185" s="193">
        <f t="shared" si="109"/>
        <v>0</v>
      </c>
      <c r="AV185" s="193">
        <f t="shared" si="109"/>
        <v>0</v>
      </c>
      <c r="AW185" s="189">
        <f t="shared" si="80"/>
        <v>0</v>
      </c>
      <c r="AX185" s="193">
        <f t="shared" ref="AX185:AZ185" si="110">SUM(AX186:AX194)</f>
        <v>0</v>
      </c>
      <c r="AY185" s="193">
        <f t="shared" si="110"/>
        <v>0</v>
      </c>
      <c r="AZ185" s="193">
        <f t="shared" si="110"/>
        <v>0</v>
      </c>
    </row>
    <row r="186" spans="1:52">
      <c r="A186" s="188" t="s">
        <v>914</v>
      </c>
      <c r="B186" s="189">
        <f t="shared" si="77"/>
        <v>0</v>
      </c>
      <c r="C186" s="189">
        <f>'[1]表六 (1)'!B187</f>
        <v>0</v>
      </c>
      <c r="D186" s="189">
        <f t="shared" si="78"/>
        <v>0</v>
      </c>
      <c r="E186" s="195"/>
      <c r="F186" s="195"/>
      <c r="G186" s="195"/>
      <c r="H186" s="195"/>
      <c r="I186" s="195"/>
      <c r="J186" s="195"/>
      <c r="K186" s="189">
        <f t="shared" si="79"/>
        <v>0</v>
      </c>
      <c r="L186" s="195"/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95"/>
      <c r="AA186" s="195"/>
      <c r="AB186" s="195"/>
      <c r="AC186" s="195"/>
      <c r="AD186" s="195"/>
      <c r="AE186" s="195"/>
      <c r="AF186" s="195"/>
      <c r="AG186" s="195"/>
      <c r="AH186" s="195"/>
      <c r="AI186" s="195"/>
      <c r="AJ186" s="195"/>
      <c r="AK186" s="195"/>
      <c r="AL186" s="195"/>
      <c r="AM186" s="195"/>
      <c r="AN186" s="195"/>
      <c r="AO186" s="195"/>
      <c r="AP186" s="195"/>
      <c r="AQ186" s="195"/>
      <c r="AR186" s="195"/>
      <c r="AS186" s="195"/>
      <c r="AT186" s="195"/>
      <c r="AU186" s="195"/>
      <c r="AV186" s="195"/>
      <c r="AW186" s="189">
        <f t="shared" si="80"/>
        <v>0</v>
      </c>
      <c r="AX186" s="195"/>
      <c r="AY186" s="195"/>
      <c r="AZ186" s="195"/>
    </row>
    <row r="187" spans="1:52">
      <c r="A187" s="188" t="s">
        <v>915</v>
      </c>
      <c r="B187" s="189">
        <f t="shared" si="77"/>
        <v>0</v>
      </c>
      <c r="C187" s="189">
        <f>'[1]表六 (1)'!B188</f>
        <v>0</v>
      </c>
      <c r="D187" s="189">
        <f t="shared" si="78"/>
        <v>0</v>
      </c>
      <c r="E187" s="195"/>
      <c r="F187" s="195"/>
      <c r="G187" s="195"/>
      <c r="H187" s="195"/>
      <c r="I187" s="195"/>
      <c r="J187" s="195"/>
      <c r="K187" s="189">
        <f t="shared" si="79"/>
        <v>0</v>
      </c>
      <c r="L187" s="195"/>
      <c r="M187" s="195"/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95"/>
      <c r="AA187" s="195"/>
      <c r="AB187" s="195"/>
      <c r="AC187" s="195"/>
      <c r="AD187" s="195"/>
      <c r="AE187" s="195"/>
      <c r="AF187" s="195"/>
      <c r="AG187" s="195"/>
      <c r="AH187" s="195"/>
      <c r="AI187" s="195"/>
      <c r="AJ187" s="195"/>
      <c r="AK187" s="195"/>
      <c r="AL187" s="195"/>
      <c r="AM187" s="195"/>
      <c r="AN187" s="195"/>
      <c r="AO187" s="195"/>
      <c r="AP187" s="195"/>
      <c r="AQ187" s="195"/>
      <c r="AR187" s="195"/>
      <c r="AS187" s="195"/>
      <c r="AT187" s="195"/>
      <c r="AU187" s="195"/>
      <c r="AV187" s="195"/>
      <c r="AW187" s="189">
        <f t="shared" si="80"/>
        <v>0</v>
      </c>
      <c r="AX187" s="195"/>
      <c r="AY187" s="195"/>
      <c r="AZ187" s="195"/>
    </row>
    <row r="188" spans="1:52">
      <c r="A188" s="188" t="s">
        <v>916</v>
      </c>
      <c r="B188" s="189">
        <f t="shared" si="77"/>
        <v>0</v>
      </c>
      <c r="C188" s="189">
        <f>'[1]表六 (1)'!B189</f>
        <v>0</v>
      </c>
      <c r="D188" s="189">
        <f t="shared" si="78"/>
        <v>0</v>
      </c>
      <c r="E188" s="195"/>
      <c r="F188" s="195"/>
      <c r="G188" s="195"/>
      <c r="H188" s="195"/>
      <c r="I188" s="195"/>
      <c r="J188" s="195"/>
      <c r="K188" s="189">
        <f t="shared" si="79"/>
        <v>0</v>
      </c>
      <c r="L188" s="195"/>
      <c r="M188" s="195"/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95"/>
      <c r="AA188" s="195"/>
      <c r="AB188" s="195"/>
      <c r="AC188" s="195"/>
      <c r="AD188" s="195"/>
      <c r="AE188" s="195"/>
      <c r="AF188" s="195"/>
      <c r="AG188" s="195"/>
      <c r="AH188" s="195"/>
      <c r="AI188" s="195"/>
      <c r="AJ188" s="195"/>
      <c r="AK188" s="195"/>
      <c r="AL188" s="195"/>
      <c r="AM188" s="195"/>
      <c r="AN188" s="195"/>
      <c r="AO188" s="195"/>
      <c r="AP188" s="195"/>
      <c r="AQ188" s="195"/>
      <c r="AR188" s="195"/>
      <c r="AS188" s="195"/>
      <c r="AT188" s="195"/>
      <c r="AU188" s="195"/>
      <c r="AV188" s="195"/>
      <c r="AW188" s="189">
        <f t="shared" si="80"/>
        <v>0</v>
      </c>
      <c r="AX188" s="195"/>
      <c r="AY188" s="195"/>
      <c r="AZ188" s="195"/>
    </row>
    <row r="189" spans="1:52">
      <c r="A189" s="188" t="s">
        <v>917</v>
      </c>
      <c r="B189" s="189">
        <f t="shared" si="77"/>
        <v>0</v>
      </c>
      <c r="C189" s="189">
        <f>'[1]表六 (1)'!B190</f>
        <v>0</v>
      </c>
      <c r="D189" s="189">
        <f t="shared" si="78"/>
        <v>0</v>
      </c>
      <c r="E189" s="195"/>
      <c r="F189" s="195"/>
      <c r="G189" s="195"/>
      <c r="H189" s="195"/>
      <c r="I189" s="195"/>
      <c r="J189" s="195"/>
      <c r="K189" s="189">
        <f t="shared" si="79"/>
        <v>0</v>
      </c>
      <c r="L189" s="195"/>
      <c r="M189" s="195"/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95"/>
      <c r="AA189" s="195"/>
      <c r="AB189" s="195"/>
      <c r="AC189" s="195"/>
      <c r="AD189" s="195"/>
      <c r="AE189" s="195"/>
      <c r="AF189" s="195"/>
      <c r="AG189" s="195"/>
      <c r="AH189" s="195"/>
      <c r="AI189" s="195"/>
      <c r="AJ189" s="195"/>
      <c r="AK189" s="195"/>
      <c r="AL189" s="195"/>
      <c r="AM189" s="195"/>
      <c r="AN189" s="195"/>
      <c r="AO189" s="195"/>
      <c r="AP189" s="195"/>
      <c r="AQ189" s="195"/>
      <c r="AR189" s="195"/>
      <c r="AS189" s="195"/>
      <c r="AT189" s="195"/>
      <c r="AU189" s="195"/>
      <c r="AV189" s="195"/>
      <c r="AW189" s="189">
        <f t="shared" si="80"/>
        <v>0</v>
      </c>
      <c r="AX189" s="195"/>
      <c r="AY189" s="195"/>
      <c r="AZ189" s="195"/>
    </row>
    <row r="190" spans="1:52">
      <c r="A190" s="188" t="s">
        <v>918</v>
      </c>
      <c r="B190" s="189">
        <f t="shared" si="77"/>
        <v>0</v>
      </c>
      <c r="C190" s="189">
        <f>'[1]表六 (1)'!B191</f>
        <v>0</v>
      </c>
      <c r="D190" s="189">
        <f t="shared" si="78"/>
        <v>0</v>
      </c>
      <c r="E190" s="195"/>
      <c r="F190" s="195"/>
      <c r="G190" s="195"/>
      <c r="H190" s="195"/>
      <c r="I190" s="195"/>
      <c r="J190" s="195"/>
      <c r="K190" s="189">
        <f t="shared" si="79"/>
        <v>0</v>
      </c>
      <c r="L190" s="195"/>
      <c r="M190" s="195"/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95"/>
      <c r="AA190" s="195"/>
      <c r="AB190" s="195"/>
      <c r="AC190" s="195"/>
      <c r="AD190" s="195"/>
      <c r="AE190" s="195"/>
      <c r="AF190" s="195"/>
      <c r="AG190" s="195"/>
      <c r="AH190" s="195"/>
      <c r="AI190" s="195"/>
      <c r="AJ190" s="195"/>
      <c r="AK190" s="195"/>
      <c r="AL190" s="195"/>
      <c r="AM190" s="195"/>
      <c r="AN190" s="195"/>
      <c r="AO190" s="195"/>
      <c r="AP190" s="195"/>
      <c r="AQ190" s="195"/>
      <c r="AR190" s="195"/>
      <c r="AS190" s="195"/>
      <c r="AT190" s="195"/>
      <c r="AU190" s="195"/>
      <c r="AV190" s="195"/>
      <c r="AW190" s="189">
        <f t="shared" si="80"/>
        <v>0</v>
      </c>
      <c r="AX190" s="195"/>
      <c r="AY190" s="195"/>
      <c r="AZ190" s="195"/>
    </row>
    <row r="191" spans="1:52">
      <c r="A191" s="188" t="s">
        <v>919</v>
      </c>
      <c r="B191" s="189">
        <f t="shared" si="77"/>
        <v>0</v>
      </c>
      <c r="C191" s="189">
        <f>'[1]表六 (1)'!B192</f>
        <v>0</v>
      </c>
      <c r="D191" s="189">
        <f t="shared" si="78"/>
        <v>0</v>
      </c>
      <c r="E191" s="195"/>
      <c r="F191" s="195"/>
      <c r="G191" s="195"/>
      <c r="H191" s="195"/>
      <c r="I191" s="195"/>
      <c r="J191" s="195"/>
      <c r="K191" s="189">
        <f t="shared" si="79"/>
        <v>0</v>
      </c>
      <c r="L191" s="195"/>
      <c r="M191" s="195"/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95"/>
      <c r="AA191" s="195"/>
      <c r="AB191" s="195"/>
      <c r="AC191" s="195"/>
      <c r="AD191" s="195"/>
      <c r="AE191" s="195"/>
      <c r="AF191" s="195"/>
      <c r="AG191" s="195"/>
      <c r="AH191" s="195"/>
      <c r="AI191" s="195"/>
      <c r="AJ191" s="195"/>
      <c r="AK191" s="195"/>
      <c r="AL191" s="195"/>
      <c r="AM191" s="195"/>
      <c r="AN191" s="195"/>
      <c r="AO191" s="195"/>
      <c r="AP191" s="195"/>
      <c r="AQ191" s="195"/>
      <c r="AR191" s="195"/>
      <c r="AS191" s="195"/>
      <c r="AT191" s="195"/>
      <c r="AU191" s="195"/>
      <c r="AV191" s="195"/>
      <c r="AW191" s="189">
        <f t="shared" si="80"/>
        <v>0</v>
      </c>
      <c r="AX191" s="195"/>
      <c r="AY191" s="195"/>
      <c r="AZ191" s="195"/>
    </row>
    <row r="192" spans="1:52">
      <c r="A192" s="188" t="s">
        <v>920</v>
      </c>
      <c r="B192" s="189">
        <f t="shared" si="77"/>
        <v>0</v>
      </c>
      <c r="C192" s="189">
        <f>'[1]表六 (1)'!B193</f>
        <v>0</v>
      </c>
      <c r="D192" s="189">
        <f t="shared" si="78"/>
        <v>0</v>
      </c>
      <c r="E192" s="195"/>
      <c r="F192" s="195"/>
      <c r="G192" s="195"/>
      <c r="H192" s="195"/>
      <c r="I192" s="195"/>
      <c r="J192" s="195"/>
      <c r="K192" s="189">
        <f t="shared" si="79"/>
        <v>0</v>
      </c>
      <c r="L192" s="195"/>
      <c r="M192" s="195"/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95"/>
      <c r="AA192" s="195"/>
      <c r="AB192" s="195"/>
      <c r="AC192" s="195"/>
      <c r="AD192" s="195"/>
      <c r="AE192" s="195"/>
      <c r="AF192" s="195"/>
      <c r="AG192" s="195"/>
      <c r="AH192" s="195"/>
      <c r="AI192" s="195"/>
      <c r="AJ192" s="195"/>
      <c r="AK192" s="195"/>
      <c r="AL192" s="195"/>
      <c r="AM192" s="195"/>
      <c r="AN192" s="195"/>
      <c r="AO192" s="195"/>
      <c r="AP192" s="195"/>
      <c r="AQ192" s="195"/>
      <c r="AR192" s="195"/>
      <c r="AS192" s="195"/>
      <c r="AT192" s="195"/>
      <c r="AU192" s="195"/>
      <c r="AV192" s="195"/>
      <c r="AW192" s="189">
        <f t="shared" si="80"/>
        <v>0</v>
      </c>
      <c r="AX192" s="195"/>
      <c r="AY192" s="195"/>
      <c r="AZ192" s="195"/>
    </row>
    <row r="193" spans="1:52">
      <c r="A193" s="188" t="s">
        <v>921</v>
      </c>
      <c r="B193" s="189">
        <f t="shared" si="77"/>
        <v>0</v>
      </c>
      <c r="C193" s="189">
        <f>'[1]表六 (1)'!B194</f>
        <v>0</v>
      </c>
      <c r="D193" s="189">
        <f t="shared" si="78"/>
        <v>0</v>
      </c>
      <c r="E193" s="195"/>
      <c r="F193" s="195"/>
      <c r="G193" s="195"/>
      <c r="H193" s="195"/>
      <c r="I193" s="195"/>
      <c r="J193" s="195"/>
      <c r="K193" s="189">
        <f t="shared" si="79"/>
        <v>0</v>
      </c>
      <c r="L193" s="195"/>
      <c r="M193" s="195"/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95"/>
      <c r="AA193" s="195"/>
      <c r="AB193" s="195"/>
      <c r="AC193" s="195"/>
      <c r="AD193" s="195"/>
      <c r="AE193" s="195"/>
      <c r="AF193" s="195"/>
      <c r="AG193" s="195"/>
      <c r="AH193" s="195"/>
      <c r="AI193" s="195"/>
      <c r="AJ193" s="195"/>
      <c r="AK193" s="195"/>
      <c r="AL193" s="195"/>
      <c r="AM193" s="195"/>
      <c r="AN193" s="195"/>
      <c r="AO193" s="195"/>
      <c r="AP193" s="195"/>
      <c r="AQ193" s="195"/>
      <c r="AR193" s="195"/>
      <c r="AS193" s="195"/>
      <c r="AT193" s="195"/>
      <c r="AU193" s="195"/>
      <c r="AV193" s="195"/>
      <c r="AW193" s="189">
        <f t="shared" si="80"/>
        <v>0</v>
      </c>
      <c r="AX193" s="195"/>
      <c r="AY193" s="195"/>
      <c r="AZ193" s="195"/>
    </row>
    <row r="194" spans="1:52">
      <c r="A194" s="188" t="s">
        <v>922</v>
      </c>
      <c r="B194" s="189">
        <f t="shared" si="77"/>
        <v>0</v>
      </c>
      <c r="C194" s="189">
        <f>'[1]表六 (1)'!B195</f>
        <v>0</v>
      </c>
      <c r="D194" s="189">
        <f t="shared" si="78"/>
        <v>0</v>
      </c>
      <c r="E194" s="195"/>
      <c r="F194" s="195"/>
      <c r="G194" s="195"/>
      <c r="H194" s="195"/>
      <c r="I194" s="195"/>
      <c r="J194" s="195"/>
      <c r="K194" s="189">
        <f t="shared" si="79"/>
        <v>0</v>
      </c>
      <c r="L194" s="195"/>
      <c r="M194" s="195"/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95"/>
      <c r="AA194" s="195"/>
      <c r="AB194" s="195"/>
      <c r="AC194" s="195"/>
      <c r="AD194" s="195"/>
      <c r="AE194" s="195"/>
      <c r="AF194" s="195"/>
      <c r="AG194" s="195"/>
      <c r="AH194" s="195"/>
      <c r="AI194" s="195"/>
      <c r="AJ194" s="195"/>
      <c r="AK194" s="195"/>
      <c r="AL194" s="195"/>
      <c r="AM194" s="195"/>
      <c r="AN194" s="195"/>
      <c r="AO194" s="195"/>
      <c r="AP194" s="195"/>
      <c r="AQ194" s="195"/>
      <c r="AR194" s="195"/>
      <c r="AS194" s="195"/>
      <c r="AT194" s="195"/>
      <c r="AU194" s="195"/>
      <c r="AV194" s="195"/>
      <c r="AW194" s="189">
        <f t="shared" si="80"/>
        <v>0</v>
      </c>
      <c r="AX194" s="195"/>
      <c r="AY194" s="195"/>
      <c r="AZ194" s="195"/>
    </row>
    <row r="195" spans="1:52">
      <c r="A195" s="188" t="s">
        <v>923</v>
      </c>
      <c r="B195" s="189">
        <f t="shared" si="77"/>
        <v>338332</v>
      </c>
      <c r="C195" s="189">
        <f>'[1]表六 (1)'!B196</f>
        <v>137870</v>
      </c>
      <c r="D195" s="189">
        <f t="shared" si="78"/>
        <v>15178</v>
      </c>
      <c r="E195" s="193">
        <f t="shared" ref="E195:J195" si="111">SUM(E196:E197)</f>
        <v>866</v>
      </c>
      <c r="F195" s="193">
        <f t="shared" si="111"/>
        <v>1239</v>
      </c>
      <c r="G195" s="193">
        <f t="shared" si="111"/>
        <v>2033</v>
      </c>
      <c r="H195" s="193">
        <f t="shared" si="111"/>
        <v>7</v>
      </c>
      <c r="I195" s="193">
        <f t="shared" si="111"/>
        <v>11033</v>
      </c>
      <c r="J195" s="193">
        <f t="shared" si="111"/>
        <v>0</v>
      </c>
      <c r="K195" s="189">
        <f t="shared" si="79"/>
        <v>185542</v>
      </c>
      <c r="L195" s="193">
        <f t="shared" ref="L195:AV195" si="112">SUM(L196:L197)</f>
        <v>0</v>
      </c>
      <c r="M195" s="193">
        <f t="shared" si="112"/>
        <v>88056</v>
      </c>
      <c r="N195" s="193">
        <f t="shared" si="112"/>
        <v>0</v>
      </c>
      <c r="O195" s="193">
        <f t="shared" si="112"/>
        <v>2939</v>
      </c>
      <c r="P195" s="193">
        <f t="shared" si="112"/>
        <v>0</v>
      </c>
      <c r="Q195" s="193">
        <f t="shared" si="112"/>
        <v>0</v>
      </c>
      <c r="R195" s="193">
        <f t="shared" si="112"/>
        <v>4106</v>
      </c>
      <c r="S195" s="193">
        <f t="shared" si="112"/>
        <v>0</v>
      </c>
      <c r="T195" s="193">
        <f t="shared" si="112"/>
        <v>14297</v>
      </c>
      <c r="U195" s="193">
        <f t="shared" si="112"/>
        <v>0</v>
      </c>
      <c r="V195" s="193">
        <f t="shared" si="112"/>
        <v>180</v>
      </c>
      <c r="W195" s="193">
        <f t="shared" si="112"/>
        <v>0</v>
      </c>
      <c r="X195" s="193">
        <f t="shared" si="112"/>
        <v>767</v>
      </c>
      <c r="Y195" s="193">
        <f t="shared" si="112"/>
        <v>0</v>
      </c>
      <c r="Z195" s="193">
        <f t="shared" si="112"/>
        <v>0</v>
      </c>
      <c r="AA195" s="193">
        <f t="shared" si="112"/>
        <v>0</v>
      </c>
      <c r="AB195" s="193">
        <f t="shared" si="112"/>
        <v>1482</v>
      </c>
      <c r="AC195" s="193">
        <f t="shared" si="112"/>
        <v>13485</v>
      </c>
      <c r="AD195" s="193">
        <f t="shared" si="112"/>
        <v>0</v>
      </c>
      <c r="AE195" s="193">
        <f t="shared" si="112"/>
        <v>140</v>
      </c>
      <c r="AF195" s="193">
        <f t="shared" si="112"/>
        <v>27121</v>
      </c>
      <c r="AG195" s="193">
        <f t="shared" si="112"/>
        <v>26583</v>
      </c>
      <c r="AH195" s="193">
        <f t="shared" si="112"/>
        <v>0</v>
      </c>
      <c r="AI195" s="193">
        <f t="shared" si="112"/>
        <v>0</v>
      </c>
      <c r="AJ195" s="193">
        <f t="shared" si="112"/>
        <v>4225</v>
      </c>
      <c r="AK195" s="193">
        <f t="shared" si="112"/>
        <v>0</v>
      </c>
      <c r="AL195" s="193">
        <f t="shared" si="112"/>
        <v>0</v>
      </c>
      <c r="AM195" s="193">
        <f t="shared" si="112"/>
        <v>0</v>
      </c>
      <c r="AN195" s="193">
        <f t="shared" si="112"/>
        <v>0</v>
      </c>
      <c r="AO195" s="193">
        <f t="shared" si="112"/>
        <v>1542</v>
      </c>
      <c r="AP195" s="193">
        <f t="shared" si="112"/>
        <v>619</v>
      </c>
      <c r="AQ195" s="193">
        <f t="shared" si="112"/>
        <v>0</v>
      </c>
      <c r="AR195" s="193">
        <f t="shared" si="112"/>
        <v>0</v>
      </c>
      <c r="AS195" s="193">
        <f t="shared" si="112"/>
        <v>0</v>
      </c>
      <c r="AT195" s="193">
        <f t="shared" si="112"/>
        <v>0</v>
      </c>
      <c r="AU195" s="193">
        <f t="shared" si="112"/>
        <v>0</v>
      </c>
      <c r="AV195" s="193">
        <f t="shared" si="112"/>
        <v>16696</v>
      </c>
      <c r="AW195" s="189">
        <f t="shared" si="80"/>
        <v>16954</v>
      </c>
      <c r="AX195" s="193">
        <f t="shared" ref="AX195:AZ195" si="113">SUM(AX196:AX197)</f>
        <v>16954</v>
      </c>
      <c r="AY195" s="193">
        <f t="shared" si="113"/>
        <v>0</v>
      </c>
      <c r="AZ195" s="193">
        <f t="shared" si="113"/>
        <v>0</v>
      </c>
    </row>
    <row r="196" spans="1:52">
      <c r="A196" s="188" t="s">
        <v>924</v>
      </c>
      <c r="B196" s="189">
        <f t="shared" si="77"/>
        <v>0</v>
      </c>
      <c r="C196" s="189">
        <f>'[1]表六 (1)'!B197</f>
        <v>0</v>
      </c>
      <c r="D196" s="189">
        <f t="shared" si="78"/>
        <v>0</v>
      </c>
      <c r="E196" s="195"/>
      <c r="F196" s="195"/>
      <c r="G196" s="195"/>
      <c r="H196" s="195"/>
      <c r="I196" s="195"/>
      <c r="J196" s="195"/>
      <c r="K196" s="189">
        <f t="shared" si="79"/>
        <v>0</v>
      </c>
      <c r="L196" s="195"/>
      <c r="M196" s="195"/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95"/>
      <c r="AA196" s="195"/>
      <c r="AB196" s="195"/>
      <c r="AC196" s="195"/>
      <c r="AD196" s="195"/>
      <c r="AE196" s="195"/>
      <c r="AF196" s="195"/>
      <c r="AG196" s="195"/>
      <c r="AH196" s="195"/>
      <c r="AI196" s="195"/>
      <c r="AJ196" s="195"/>
      <c r="AK196" s="195"/>
      <c r="AL196" s="195"/>
      <c r="AM196" s="195"/>
      <c r="AN196" s="195"/>
      <c r="AO196" s="195"/>
      <c r="AP196" s="195"/>
      <c r="AQ196" s="195"/>
      <c r="AR196" s="195"/>
      <c r="AS196" s="195"/>
      <c r="AT196" s="195"/>
      <c r="AU196" s="195"/>
      <c r="AV196" s="195"/>
      <c r="AW196" s="189">
        <f t="shared" si="80"/>
        <v>0</v>
      </c>
      <c r="AX196" s="195"/>
      <c r="AY196" s="195"/>
      <c r="AZ196" s="195"/>
    </row>
    <row r="197" spans="1:52">
      <c r="A197" s="188" t="s">
        <v>925</v>
      </c>
      <c r="B197" s="189">
        <f t="shared" si="77"/>
        <v>338332</v>
      </c>
      <c r="C197" s="189">
        <f>'[1]表六 (1)'!B198</f>
        <v>137870</v>
      </c>
      <c r="D197" s="189">
        <f t="shared" si="78"/>
        <v>15178</v>
      </c>
      <c r="E197" s="193">
        <f t="shared" ref="E197:J197" si="114">SUM(E198:E206)</f>
        <v>866</v>
      </c>
      <c r="F197" s="193">
        <f t="shared" si="114"/>
        <v>1239</v>
      </c>
      <c r="G197" s="193">
        <f t="shared" si="114"/>
        <v>2033</v>
      </c>
      <c r="H197" s="193">
        <f t="shared" si="114"/>
        <v>7</v>
      </c>
      <c r="I197" s="193">
        <f t="shared" si="114"/>
        <v>11033</v>
      </c>
      <c r="J197" s="193">
        <f t="shared" si="114"/>
        <v>0</v>
      </c>
      <c r="K197" s="189">
        <f t="shared" si="79"/>
        <v>185542</v>
      </c>
      <c r="L197" s="193">
        <f t="shared" ref="L197:AV197" si="115">SUM(L198:L206)</f>
        <v>0</v>
      </c>
      <c r="M197" s="193">
        <f t="shared" si="115"/>
        <v>88056</v>
      </c>
      <c r="N197" s="193">
        <f t="shared" si="115"/>
        <v>0</v>
      </c>
      <c r="O197" s="193">
        <f t="shared" si="115"/>
        <v>2939</v>
      </c>
      <c r="P197" s="193">
        <f t="shared" si="115"/>
        <v>0</v>
      </c>
      <c r="Q197" s="193">
        <f t="shared" si="115"/>
        <v>0</v>
      </c>
      <c r="R197" s="193">
        <f t="shared" si="115"/>
        <v>4106</v>
      </c>
      <c r="S197" s="193">
        <f t="shared" si="115"/>
        <v>0</v>
      </c>
      <c r="T197" s="193">
        <f t="shared" si="115"/>
        <v>14297</v>
      </c>
      <c r="U197" s="193">
        <f t="shared" si="115"/>
        <v>0</v>
      </c>
      <c r="V197" s="193">
        <f t="shared" si="115"/>
        <v>180</v>
      </c>
      <c r="W197" s="193">
        <f t="shared" si="115"/>
        <v>0</v>
      </c>
      <c r="X197" s="193">
        <f t="shared" si="115"/>
        <v>767</v>
      </c>
      <c r="Y197" s="193">
        <f t="shared" si="115"/>
        <v>0</v>
      </c>
      <c r="Z197" s="193">
        <f t="shared" si="115"/>
        <v>0</v>
      </c>
      <c r="AA197" s="193">
        <f t="shared" si="115"/>
        <v>0</v>
      </c>
      <c r="AB197" s="193">
        <f t="shared" si="115"/>
        <v>1482</v>
      </c>
      <c r="AC197" s="193">
        <f t="shared" si="115"/>
        <v>13485</v>
      </c>
      <c r="AD197" s="193">
        <f t="shared" si="115"/>
        <v>0</v>
      </c>
      <c r="AE197" s="193">
        <f t="shared" si="115"/>
        <v>140</v>
      </c>
      <c r="AF197" s="193">
        <f t="shared" si="115"/>
        <v>27121</v>
      </c>
      <c r="AG197" s="193">
        <f t="shared" si="115"/>
        <v>26583</v>
      </c>
      <c r="AH197" s="193">
        <f t="shared" si="115"/>
        <v>0</v>
      </c>
      <c r="AI197" s="193">
        <f t="shared" si="115"/>
        <v>0</v>
      </c>
      <c r="AJ197" s="193">
        <f t="shared" si="115"/>
        <v>4225</v>
      </c>
      <c r="AK197" s="193">
        <f t="shared" si="115"/>
        <v>0</v>
      </c>
      <c r="AL197" s="193">
        <f t="shared" si="115"/>
        <v>0</v>
      </c>
      <c r="AM197" s="193">
        <f t="shared" si="115"/>
        <v>0</v>
      </c>
      <c r="AN197" s="193">
        <f t="shared" si="115"/>
        <v>0</v>
      </c>
      <c r="AO197" s="193">
        <f t="shared" si="115"/>
        <v>1542</v>
      </c>
      <c r="AP197" s="193">
        <f t="shared" si="115"/>
        <v>619</v>
      </c>
      <c r="AQ197" s="193">
        <f t="shared" si="115"/>
        <v>0</v>
      </c>
      <c r="AR197" s="193">
        <f t="shared" si="115"/>
        <v>0</v>
      </c>
      <c r="AS197" s="193">
        <f t="shared" si="115"/>
        <v>0</v>
      </c>
      <c r="AT197" s="193">
        <f t="shared" si="115"/>
        <v>0</v>
      </c>
      <c r="AU197" s="193">
        <f t="shared" si="115"/>
        <v>0</v>
      </c>
      <c r="AV197" s="193">
        <f t="shared" si="115"/>
        <v>16696</v>
      </c>
      <c r="AW197" s="189">
        <f t="shared" si="80"/>
        <v>16954</v>
      </c>
      <c r="AX197" s="193">
        <f t="shared" ref="AX197:AZ197" si="116">SUM(AX198:AX206)</f>
        <v>16954</v>
      </c>
      <c r="AY197" s="193">
        <f t="shared" si="116"/>
        <v>0</v>
      </c>
      <c r="AZ197" s="193">
        <f t="shared" si="116"/>
        <v>0</v>
      </c>
    </row>
    <row r="198" spans="1:52">
      <c r="A198" s="188" t="s">
        <v>926</v>
      </c>
      <c r="B198" s="189">
        <f t="shared" ref="B198:B217" si="117">C198+D198+K198+AU198+AV198-AW198-AZ198</f>
        <v>0</v>
      </c>
      <c r="C198" s="189">
        <f>'[1]表六 (1)'!B199</f>
        <v>0</v>
      </c>
      <c r="D198" s="189">
        <f t="shared" ref="D198:D217" si="118">SUM(E198:J198)</f>
        <v>0</v>
      </c>
      <c r="E198" s="195"/>
      <c r="F198" s="195"/>
      <c r="G198" s="195"/>
      <c r="H198" s="195"/>
      <c r="I198" s="195"/>
      <c r="J198" s="195"/>
      <c r="K198" s="189">
        <f t="shared" ref="K198:K217" si="119">SUM(L198:AT198)</f>
        <v>0</v>
      </c>
      <c r="L198" s="195"/>
      <c r="M198" s="195"/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95"/>
      <c r="AA198" s="195"/>
      <c r="AB198" s="195"/>
      <c r="AC198" s="195"/>
      <c r="AD198" s="195"/>
      <c r="AE198" s="195"/>
      <c r="AF198" s="195"/>
      <c r="AG198" s="195"/>
      <c r="AH198" s="195"/>
      <c r="AI198" s="195"/>
      <c r="AJ198" s="195"/>
      <c r="AK198" s="195"/>
      <c r="AL198" s="195"/>
      <c r="AM198" s="195"/>
      <c r="AN198" s="195"/>
      <c r="AO198" s="195"/>
      <c r="AP198" s="195"/>
      <c r="AQ198" s="195"/>
      <c r="AR198" s="195"/>
      <c r="AS198" s="195"/>
      <c r="AT198" s="195"/>
      <c r="AU198" s="195"/>
      <c r="AV198" s="195"/>
      <c r="AW198" s="189">
        <f t="shared" ref="AW198:AW217" si="120">SUM(AX198:AY198)</f>
        <v>0</v>
      </c>
      <c r="AX198" s="195"/>
      <c r="AY198" s="195"/>
      <c r="AZ198" s="195"/>
    </row>
    <row r="199" spans="1:52">
      <c r="A199" s="188" t="s">
        <v>927</v>
      </c>
      <c r="B199" s="189">
        <f t="shared" si="117"/>
        <v>0</v>
      </c>
      <c r="C199" s="189">
        <f>'[1]表六 (1)'!B200</f>
        <v>0</v>
      </c>
      <c r="D199" s="189">
        <f t="shared" si="118"/>
        <v>0</v>
      </c>
      <c r="E199" s="195"/>
      <c r="F199" s="195"/>
      <c r="G199" s="195"/>
      <c r="H199" s="195"/>
      <c r="I199" s="195"/>
      <c r="J199" s="195"/>
      <c r="K199" s="189">
        <f t="shared" si="119"/>
        <v>0</v>
      </c>
      <c r="L199" s="195"/>
      <c r="M199" s="195"/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95"/>
      <c r="AA199" s="195"/>
      <c r="AB199" s="195"/>
      <c r="AC199" s="195"/>
      <c r="AD199" s="195"/>
      <c r="AE199" s="195"/>
      <c r="AF199" s="195"/>
      <c r="AG199" s="195"/>
      <c r="AH199" s="195"/>
      <c r="AI199" s="195"/>
      <c r="AJ199" s="195"/>
      <c r="AK199" s="195"/>
      <c r="AL199" s="195"/>
      <c r="AM199" s="195"/>
      <c r="AN199" s="195"/>
      <c r="AO199" s="195"/>
      <c r="AP199" s="195"/>
      <c r="AQ199" s="195"/>
      <c r="AR199" s="195"/>
      <c r="AS199" s="195"/>
      <c r="AT199" s="195"/>
      <c r="AU199" s="195"/>
      <c r="AV199" s="195"/>
      <c r="AW199" s="189">
        <f t="shared" si="120"/>
        <v>0</v>
      </c>
      <c r="AX199" s="195"/>
      <c r="AY199" s="195"/>
      <c r="AZ199" s="195"/>
    </row>
    <row r="200" spans="1:52">
      <c r="A200" s="188" t="s">
        <v>928</v>
      </c>
      <c r="B200" s="189">
        <f t="shared" si="117"/>
        <v>0</v>
      </c>
      <c r="C200" s="189">
        <f>'[1]表六 (1)'!B201</f>
        <v>0</v>
      </c>
      <c r="D200" s="189">
        <f t="shared" si="118"/>
        <v>0</v>
      </c>
      <c r="E200" s="195"/>
      <c r="F200" s="195"/>
      <c r="G200" s="195"/>
      <c r="H200" s="195"/>
      <c r="I200" s="195"/>
      <c r="J200" s="195"/>
      <c r="K200" s="189">
        <f t="shared" si="119"/>
        <v>0</v>
      </c>
      <c r="L200" s="195"/>
      <c r="M200" s="195"/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95"/>
      <c r="AA200" s="195"/>
      <c r="AB200" s="195"/>
      <c r="AC200" s="195"/>
      <c r="AD200" s="195"/>
      <c r="AE200" s="195"/>
      <c r="AF200" s="195"/>
      <c r="AG200" s="195"/>
      <c r="AH200" s="195"/>
      <c r="AI200" s="195"/>
      <c r="AJ200" s="195"/>
      <c r="AK200" s="195"/>
      <c r="AL200" s="195"/>
      <c r="AM200" s="195"/>
      <c r="AN200" s="195"/>
      <c r="AO200" s="195"/>
      <c r="AP200" s="195"/>
      <c r="AQ200" s="195"/>
      <c r="AR200" s="195"/>
      <c r="AS200" s="195"/>
      <c r="AT200" s="195"/>
      <c r="AU200" s="195"/>
      <c r="AV200" s="195"/>
      <c r="AW200" s="189">
        <f t="shared" si="120"/>
        <v>0</v>
      </c>
      <c r="AX200" s="195"/>
      <c r="AY200" s="195"/>
      <c r="AZ200" s="195"/>
    </row>
    <row r="201" spans="1:52">
      <c r="A201" s="188" t="s">
        <v>929</v>
      </c>
      <c r="B201" s="189">
        <f t="shared" si="117"/>
        <v>338332</v>
      </c>
      <c r="C201" s="189">
        <f>'[1]表六 (1)'!B202</f>
        <v>137870</v>
      </c>
      <c r="D201" s="189">
        <f t="shared" si="118"/>
        <v>15178</v>
      </c>
      <c r="E201" s="195">
        <v>866</v>
      </c>
      <c r="F201" s="195">
        <v>1239</v>
      </c>
      <c r="G201" s="195">
        <v>2033</v>
      </c>
      <c r="H201" s="195">
        <v>7</v>
      </c>
      <c r="I201" s="195">
        <v>11033</v>
      </c>
      <c r="J201" s="195"/>
      <c r="K201" s="189">
        <f t="shared" si="119"/>
        <v>185542</v>
      </c>
      <c r="L201" s="195"/>
      <c r="M201" s="195">
        <v>88056</v>
      </c>
      <c r="N201" s="195"/>
      <c r="O201" s="195">
        <v>2939</v>
      </c>
      <c r="P201" s="195"/>
      <c r="Q201" s="195"/>
      <c r="R201" s="195">
        <v>4106</v>
      </c>
      <c r="S201" s="195"/>
      <c r="T201" s="195">
        <v>14297</v>
      </c>
      <c r="U201" s="195"/>
      <c r="V201" s="195">
        <v>180</v>
      </c>
      <c r="W201" s="195"/>
      <c r="X201" s="195">
        <v>767</v>
      </c>
      <c r="Y201" s="195"/>
      <c r="Z201" s="195"/>
      <c r="AA201" s="195"/>
      <c r="AB201" s="195">
        <v>1482</v>
      </c>
      <c r="AC201" s="195">
        <v>13485</v>
      </c>
      <c r="AD201" s="195"/>
      <c r="AE201" s="195">
        <v>140</v>
      </c>
      <c r="AF201" s="195">
        <v>27121</v>
      </c>
      <c r="AG201" s="195">
        <v>26583</v>
      </c>
      <c r="AH201" s="195"/>
      <c r="AI201" s="195"/>
      <c r="AJ201" s="195">
        <v>4225</v>
      </c>
      <c r="AK201" s="195"/>
      <c r="AL201" s="195"/>
      <c r="AM201" s="195"/>
      <c r="AN201" s="195"/>
      <c r="AO201" s="195">
        <v>1542</v>
      </c>
      <c r="AP201" s="195">
        <v>619</v>
      </c>
      <c r="AQ201" s="195"/>
      <c r="AR201" s="195"/>
      <c r="AS201" s="195"/>
      <c r="AT201" s="195"/>
      <c r="AU201" s="195"/>
      <c r="AV201" s="195">
        <v>16696</v>
      </c>
      <c r="AW201" s="189">
        <f t="shared" si="120"/>
        <v>16954</v>
      </c>
      <c r="AX201" s="195">
        <v>16954</v>
      </c>
      <c r="AY201" s="195"/>
      <c r="AZ201" s="195"/>
    </row>
    <row r="202" spans="1:52">
      <c r="A202" s="188" t="s">
        <v>930</v>
      </c>
      <c r="B202" s="189">
        <f t="shared" si="117"/>
        <v>0</v>
      </c>
      <c r="C202" s="189">
        <f>'[1]表六 (1)'!B203</f>
        <v>0</v>
      </c>
      <c r="D202" s="189">
        <f t="shared" si="118"/>
        <v>0</v>
      </c>
      <c r="E202" s="195"/>
      <c r="F202" s="195"/>
      <c r="G202" s="195"/>
      <c r="H202" s="195"/>
      <c r="I202" s="195"/>
      <c r="J202" s="195"/>
      <c r="K202" s="189">
        <f t="shared" si="119"/>
        <v>0</v>
      </c>
      <c r="L202" s="195"/>
      <c r="M202" s="195"/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95"/>
      <c r="AA202" s="195"/>
      <c r="AB202" s="195"/>
      <c r="AC202" s="195"/>
      <c r="AD202" s="195"/>
      <c r="AE202" s="195"/>
      <c r="AF202" s="195"/>
      <c r="AG202" s="195"/>
      <c r="AH202" s="195"/>
      <c r="AI202" s="195"/>
      <c r="AJ202" s="195"/>
      <c r="AK202" s="195"/>
      <c r="AL202" s="195"/>
      <c r="AM202" s="195"/>
      <c r="AN202" s="195"/>
      <c r="AO202" s="195"/>
      <c r="AP202" s="195"/>
      <c r="AQ202" s="195"/>
      <c r="AR202" s="195"/>
      <c r="AS202" s="195"/>
      <c r="AT202" s="195"/>
      <c r="AU202" s="195"/>
      <c r="AV202" s="195"/>
      <c r="AW202" s="189">
        <f t="shared" si="120"/>
        <v>0</v>
      </c>
      <c r="AX202" s="195"/>
      <c r="AY202" s="195"/>
      <c r="AZ202" s="195"/>
    </row>
    <row r="203" spans="1:52">
      <c r="A203" s="188" t="s">
        <v>931</v>
      </c>
      <c r="B203" s="189">
        <f t="shared" si="117"/>
        <v>0</v>
      </c>
      <c r="C203" s="189">
        <f>'[1]表六 (1)'!B204</f>
        <v>0</v>
      </c>
      <c r="D203" s="189">
        <f t="shared" si="118"/>
        <v>0</v>
      </c>
      <c r="E203" s="195"/>
      <c r="F203" s="195"/>
      <c r="G203" s="195"/>
      <c r="H203" s="195"/>
      <c r="I203" s="195"/>
      <c r="J203" s="195"/>
      <c r="K203" s="189">
        <f t="shared" si="119"/>
        <v>0</v>
      </c>
      <c r="L203" s="195"/>
      <c r="M203" s="195"/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95"/>
      <c r="AA203" s="195"/>
      <c r="AB203" s="195"/>
      <c r="AC203" s="195"/>
      <c r="AD203" s="195"/>
      <c r="AE203" s="195"/>
      <c r="AF203" s="195"/>
      <c r="AG203" s="195"/>
      <c r="AH203" s="195"/>
      <c r="AI203" s="195"/>
      <c r="AJ203" s="195"/>
      <c r="AK203" s="195"/>
      <c r="AL203" s="195"/>
      <c r="AM203" s="195"/>
      <c r="AN203" s="195"/>
      <c r="AO203" s="195"/>
      <c r="AP203" s="195"/>
      <c r="AQ203" s="195"/>
      <c r="AR203" s="195"/>
      <c r="AS203" s="195"/>
      <c r="AT203" s="195"/>
      <c r="AU203" s="195"/>
      <c r="AV203" s="195"/>
      <c r="AW203" s="189">
        <f t="shared" si="120"/>
        <v>0</v>
      </c>
      <c r="AX203" s="195"/>
      <c r="AY203" s="195"/>
      <c r="AZ203" s="195"/>
    </row>
    <row r="204" spans="1:52">
      <c r="A204" s="188" t="s">
        <v>932</v>
      </c>
      <c r="B204" s="189">
        <f t="shared" si="117"/>
        <v>0</v>
      </c>
      <c r="C204" s="189">
        <f>'[1]表六 (1)'!B205</f>
        <v>0</v>
      </c>
      <c r="D204" s="189">
        <f t="shared" si="118"/>
        <v>0</v>
      </c>
      <c r="E204" s="195"/>
      <c r="F204" s="195"/>
      <c r="G204" s="195"/>
      <c r="H204" s="195"/>
      <c r="I204" s="195"/>
      <c r="J204" s="195"/>
      <c r="K204" s="189">
        <f t="shared" si="119"/>
        <v>0</v>
      </c>
      <c r="L204" s="195"/>
      <c r="M204" s="195"/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95"/>
      <c r="AA204" s="195"/>
      <c r="AB204" s="195"/>
      <c r="AC204" s="195"/>
      <c r="AD204" s="195"/>
      <c r="AE204" s="195"/>
      <c r="AF204" s="195"/>
      <c r="AG204" s="195"/>
      <c r="AH204" s="195"/>
      <c r="AI204" s="195"/>
      <c r="AJ204" s="195"/>
      <c r="AK204" s="195"/>
      <c r="AL204" s="195"/>
      <c r="AM204" s="195"/>
      <c r="AN204" s="195"/>
      <c r="AO204" s="195"/>
      <c r="AP204" s="195"/>
      <c r="AQ204" s="195"/>
      <c r="AR204" s="195"/>
      <c r="AS204" s="195"/>
      <c r="AT204" s="195"/>
      <c r="AU204" s="195"/>
      <c r="AV204" s="195"/>
      <c r="AW204" s="189">
        <f t="shared" si="120"/>
        <v>0</v>
      </c>
      <c r="AX204" s="195"/>
      <c r="AY204" s="195"/>
      <c r="AZ204" s="195"/>
    </row>
    <row r="205" spans="1:52">
      <c r="A205" s="188" t="s">
        <v>933</v>
      </c>
      <c r="B205" s="189">
        <f t="shared" si="117"/>
        <v>0</v>
      </c>
      <c r="C205" s="189">
        <f>'[1]表六 (1)'!B206</f>
        <v>0</v>
      </c>
      <c r="D205" s="189">
        <f t="shared" si="118"/>
        <v>0</v>
      </c>
      <c r="E205" s="195"/>
      <c r="F205" s="195"/>
      <c r="G205" s="195"/>
      <c r="H205" s="195"/>
      <c r="I205" s="195"/>
      <c r="J205" s="195"/>
      <c r="K205" s="189">
        <f t="shared" si="119"/>
        <v>0</v>
      </c>
      <c r="L205" s="195"/>
      <c r="M205" s="195"/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95"/>
      <c r="AA205" s="195"/>
      <c r="AB205" s="195"/>
      <c r="AC205" s="195"/>
      <c r="AD205" s="195"/>
      <c r="AE205" s="195"/>
      <c r="AF205" s="195"/>
      <c r="AG205" s="195"/>
      <c r="AH205" s="195"/>
      <c r="AI205" s="195"/>
      <c r="AJ205" s="195"/>
      <c r="AK205" s="195"/>
      <c r="AL205" s="195"/>
      <c r="AM205" s="195"/>
      <c r="AN205" s="195"/>
      <c r="AO205" s="195"/>
      <c r="AP205" s="195"/>
      <c r="AQ205" s="195"/>
      <c r="AR205" s="195"/>
      <c r="AS205" s="195"/>
      <c r="AT205" s="195"/>
      <c r="AU205" s="195"/>
      <c r="AV205" s="195"/>
      <c r="AW205" s="189">
        <f t="shared" si="120"/>
        <v>0</v>
      </c>
      <c r="AX205" s="195"/>
      <c r="AY205" s="195"/>
      <c r="AZ205" s="195"/>
    </row>
    <row r="206" spans="1:52">
      <c r="A206" s="188" t="s">
        <v>934</v>
      </c>
      <c r="B206" s="189">
        <f t="shared" si="117"/>
        <v>0</v>
      </c>
      <c r="C206" s="189">
        <f>'[1]表六 (1)'!B207</f>
        <v>0</v>
      </c>
      <c r="D206" s="189">
        <f t="shared" si="118"/>
        <v>0</v>
      </c>
      <c r="E206" s="195"/>
      <c r="F206" s="195"/>
      <c r="G206" s="195"/>
      <c r="H206" s="195"/>
      <c r="I206" s="195"/>
      <c r="J206" s="195"/>
      <c r="K206" s="189">
        <f t="shared" si="119"/>
        <v>0</v>
      </c>
      <c r="L206" s="195"/>
      <c r="M206" s="195"/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95"/>
      <c r="AA206" s="195"/>
      <c r="AB206" s="195"/>
      <c r="AC206" s="195"/>
      <c r="AD206" s="195"/>
      <c r="AE206" s="195"/>
      <c r="AF206" s="195"/>
      <c r="AG206" s="195"/>
      <c r="AH206" s="195"/>
      <c r="AI206" s="195"/>
      <c r="AJ206" s="195"/>
      <c r="AK206" s="195"/>
      <c r="AL206" s="195"/>
      <c r="AM206" s="195"/>
      <c r="AN206" s="195"/>
      <c r="AO206" s="195"/>
      <c r="AP206" s="195"/>
      <c r="AQ206" s="195"/>
      <c r="AR206" s="195"/>
      <c r="AS206" s="195"/>
      <c r="AT206" s="195"/>
      <c r="AU206" s="195"/>
      <c r="AV206" s="195"/>
      <c r="AW206" s="189">
        <f t="shared" si="120"/>
        <v>0</v>
      </c>
      <c r="AX206" s="195"/>
      <c r="AY206" s="195"/>
      <c r="AZ206" s="195"/>
    </row>
    <row r="207" spans="1:52">
      <c r="A207" s="188" t="s">
        <v>935</v>
      </c>
      <c r="B207" s="189">
        <f t="shared" si="117"/>
        <v>0</v>
      </c>
      <c r="C207" s="189">
        <f>'[1]表六 (1)'!B208</f>
        <v>0</v>
      </c>
      <c r="D207" s="189">
        <f t="shared" si="118"/>
        <v>0</v>
      </c>
      <c r="E207" s="195"/>
      <c r="F207" s="195"/>
      <c r="G207" s="195"/>
      <c r="H207" s="195"/>
      <c r="I207" s="195"/>
      <c r="J207" s="195"/>
      <c r="K207" s="189">
        <f t="shared" si="119"/>
        <v>0</v>
      </c>
      <c r="L207" s="195"/>
      <c r="M207" s="195"/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95"/>
      <c r="AA207" s="195"/>
      <c r="AB207" s="195"/>
      <c r="AC207" s="195"/>
      <c r="AD207" s="195"/>
      <c r="AE207" s="195"/>
      <c r="AF207" s="195"/>
      <c r="AG207" s="195"/>
      <c r="AH207" s="195"/>
      <c r="AI207" s="195"/>
      <c r="AJ207" s="195"/>
      <c r="AK207" s="195"/>
      <c r="AL207" s="195"/>
      <c r="AM207" s="195"/>
      <c r="AN207" s="195"/>
      <c r="AO207" s="195"/>
      <c r="AP207" s="195"/>
      <c r="AQ207" s="195"/>
      <c r="AR207" s="195"/>
      <c r="AS207" s="195"/>
      <c r="AT207" s="195"/>
      <c r="AU207" s="195"/>
      <c r="AV207" s="195"/>
      <c r="AW207" s="189">
        <f t="shared" si="120"/>
        <v>0</v>
      </c>
      <c r="AX207" s="195"/>
      <c r="AY207" s="195"/>
      <c r="AZ207" s="195"/>
    </row>
    <row r="208" spans="1:52">
      <c r="A208" s="188" t="s">
        <v>936</v>
      </c>
      <c r="B208" s="189">
        <f t="shared" si="117"/>
        <v>0</v>
      </c>
      <c r="C208" s="189">
        <f>'[1]表六 (1)'!B209</f>
        <v>0</v>
      </c>
      <c r="D208" s="189">
        <f t="shared" si="118"/>
        <v>0</v>
      </c>
      <c r="E208" s="195"/>
      <c r="F208" s="195"/>
      <c r="G208" s="195"/>
      <c r="H208" s="195"/>
      <c r="I208" s="195"/>
      <c r="J208" s="195"/>
      <c r="K208" s="189">
        <f t="shared" si="119"/>
        <v>0</v>
      </c>
      <c r="L208" s="195"/>
      <c r="M208" s="195"/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95"/>
      <c r="AA208" s="195"/>
      <c r="AB208" s="195"/>
      <c r="AC208" s="195"/>
      <c r="AD208" s="195"/>
      <c r="AE208" s="195"/>
      <c r="AF208" s="195"/>
      <c r="AG208" s="195"/>
      <c r="AH208" s="195"/>
      <c r="AI208" s="195"/>
      <c r="AJ208" s="195"/>
      <c r="AK208" s="195"/>
      <c r="AL208" s="195"/>
      <c r="AM208" s="195"/>
      <c r="AN208" s="195"/>
      <c r="AO208" s="195"/>
      <c r="AP208" s="195"/>
      <c r="AQ208" s="195"/>
      <c r="AR208" s="195"/>
      <c r="AS208" s="195"/>
      <c r="AT208" s="195"/>
      <c r="AU208" s="195"/>
      <c r="AV208" s="195"/>
      <c r="AW208" s="189">
        <f t="shared" si="120"/>
        <v>0</v>
      </c>
      <c r="AX208" s="195"/>
      <c r="AY208" s="195"/>
      <c r="AZ208" s="195"/>
    </row>
    <row r="209" spans="1:52">
      <c r="A209" s="188" t="s">
        <v>937</v>
      </c>
      <c r="B209" s="189">
        <f t="shared" si="117"/>
        <v>0</v>
      </c>
      <c r="C209" s="189">
        <f>'[1]表六 (1)'!B210</f>
        <v>0</v>
      </c>
      <c r="D209" s="189">
        <f t="shared" si="118"/>
        <v>0</v>
      </c>
      <c r="E209" s="195"/>
      <c r="F209" s="195"/>
      <c r="G209" s="195"/>
      <c r="H209" s="195"/>
      <c r="I209" s="195"/>
      <c r="J209" s="195"/>
      <c r="K209" s="189">
        <f t="shared" si="119"/>
        <v>0</v>
      </c>
      <c r="L209" s="195"/>
      <c r="M209" s="195"/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95"/>
      <c r="AA209" s="195"/>
      <c r="AB209" s="195"/>
      <c r="AC209" s="195"/>
      <c r="AD209" s="195"/>
      <c r="AE209" s="195"/>
      <c r="AF209" s="195"/>
      <c r="AG209" s="195"/>
      <c r="AH209" s="195"/>
      <c r="AI209" s="195"/>
      <c r="AJ209" s="195"/>
      <c r="AK209" s="195"/>
      <c r="AL209" s="195"/>
      <c r="AM209" s="195"/>
      <c r="AN209" s="195"/>
      <c r="AO209" s="195"/>
      <c r="AP209" s="195"/>
      <c r="AQ209" s="195"/>
      <c r="AR209" s="195"/>
      <c r="AS209" s="195"/>
      <c r="AT209" s="195"/>
      <c r="AU209" s="195"/>
      <c r="AV209" s="195"/>
      <c r="AW209" s="189">
        <f t="shared" si="120"/>
        <v>0</v>
      </c>
      <c r="AX209" s="195"/>
      <c r="AY209" s="195"/>
      <c r="AZ209" s="195"/>
    </row>
    <row r="210" spans="1:52">
      <c r="A210" s="188" t="s">
        <v>938</v>
      </c>
      <c r="B210" s="189">
        <f t="shared" si="117"/>
        <v>0</v>
      </c>
      <c r="C210" s="189">
        <f>'[1]表六 (1)'!B211</f>
        <v>0</v>
      </c>
      <c r="D210" s="189">
        <f t="shared" si="118"/>
        <v>0</v>
      </c>
      <c r="E210" s="195"/>
      <c r="F210" s="195"/>
      <c r="G210" s="195"/>
      <c r="H210" s="195"/>
      <c r="I210" s="195"/>
      <c r="J210" s="195"/>
      <c r="K210" s="189">
        <f t="shared" si="119"/>
        <v>0</v>
      </c>
      <c r="L210" s="195"/>
      <c r="M210" s="195"/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95"/>
      <c r="AA210" s="195"/>
      <c r="AB210" s="195"/>
      <c r="AC210" s="195"/>
      <c r="AD210" s="195"/>
      <c r="AE210" s="195"/>
      <c r="AF210" s="195"/>
      <c r="AG210" s="195"/>
      <c r="AH210" s="195"/>
      <c r="AI210" s="195"/>
      <c r="AJ210" s="195"/>
      <c r="AK210" s="195"/>
      <c r="AL210" s="195"/>
      <c r="AM210" s="195"/>
      <c r="AN210" s="195"/>
      <c r="AO210" s="195"/>
      <c r="AP210" s="195"/>
      <c r="AQ210" s="195"/>
      <c r="AR210" s="195"/>
      <c r="AS210" s="195"/>
      <c r="AT210" s="195"/>
      <c r="AU210" s="195"/>
      <c r="AV210" s="195"/>
      <c r="AW210" s="189">
        <f t="shared" si="120"/>
        <v>0</v>
      </c>
      <c r="AX210" s="195"/>
      <c r="AY210" s="195"/>
      <c r="AZ210" s="195"/>
    </row>
    <row r="211" spans="1:52">
      <c r="A211" s="188" t="s">
        <v>939</v>
      </c>
      <c r="B211" s="189">
        <f t="shared" si="117"/>
        <v>0</v>
      </c>
      <c r="C211" s="189">
        <f>'[1]表六 (1)'!B212</f>
        <v>0</v>
      </c>
      <c r="D211" s="189">
        <f t="shared" si="118"/>
        <v>0</v>
      </c>
      <c r="E211" s="195"/>
      <c r="F211" s="195"/>
      <c r="G211" s="195"/>
      <c r="H211" s="195"/>
      <c r="I211" s="195"/>
      <c r="J211" s="195"/>
      <c r="K211" s="189">
        <f t="shared" si="119"/>
        <v>0</v>
      </c>
      <c r="L211" s="195"/>
      <c r="M211" s="195"/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95"/>
      <c r="AA211" s="195"/>
      <c r="AB211" s="195"/>
      <c r="AC211" s="195"/>
      <c r="AD211" s="195"/>
      <c r="AE211" s="195"/>
      <c r="AF211" s="195"/>
      <c r="AG211" s="195"/>
      <c r="AH211" s="195"/>
      <c r="AI211" s="195"/>
      <c r="AJ211" s="195"/>
      <c r="AK211" s="195"/>
      <c r="AL211" s="195"/>
      <c r="AM211" s="195"/>
      <c r="AN211" s="195"/>
      <c r="AO211" s="195"/>
      <c r="AP211" s="195"/>
      <c r="AQ211" s="195"/>
      <c r="AR211" s="195"/>
      <c r="AS211" s="195"/>
      <c r="AT211" s="195"/>
      <c r="AU211" s="195"/>
      <c r="AV211" s="195"/>
      <c r="AW211" s="189">
        <f t="shared" si="120"/>
        <v>0</v>
      </c>
      <c r="AX211" s="195"/>
      <c r="AY211" s="195"/>
      <c r="AZ211" s="195"/>
    </row>
    <row r="212" spans="1:52">
      <c r="A212" s="188" t="s">
        <v>940</v>
      </c>
      <c r="B212" s="189">
        <f t="shared" si="117"/>
        <v>0</v>
      </c>
      <c r="C212" s="189">
        <f>'[1]表六 (1)'!B213</f>
        <v>0</v>
      </c>
      <c r="D212" s="189">
        <f t="shared" si="118"/>
        <v>0</v>
      </c>
      <c r="E212" s="195"/>
      <c r="F212" s="195"/>
      <c r="G212" s="195"/>
      <c r="H212" s="195"/>
      <c r="I212" s="195"/>
      <c r="J212" s="195"/>
      <c r="K212" s="189">
        <f t="shared" si="119"/>
        <v>0</v>
      </c>
      <c r="L212" s="195"/>
      <c r="M212" s="195"/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95"/>
      <c r="AA212" s="195"/>
      <c r="AB212" s="195"/>
      <c r="AC212" s="195"/>
      <c r="AD212" s="195"/>
      <c r="AE212" s="195"/>
      <c r="AF212" s="195"/>
      <c r="AG212" s="195"/>
      <c r="AH212" s="195"/>
      <c r="AI212" s="195"/>
      <c r="AJ212" s="195"/>
      <c r="AK212" s="195"/>
      <c r="AL212" s="195"/>
      <c r="AM212" s="195"/>
      <c r="AN212" s="195"/>
      <c r="AO212" s="195"/>
      <c r="AP212" s="195"/>
      <c r="AQ212" s="195"/>
      <c r="AR212" s="195"/>
      <c r="AS212" s="195"/>
      <c r="AT212" s="195"/>
      <c r="AU212" s="195"/>
      <c r="AV212" s="195"/>
      <c r="AW212" s="189">
        <f t="shared" si="120"/>
        <v>0</v>
      </c>
      <c r="AX212" s="195"/>
      <c r="AY212" s="195"/>
      <c r="AZ212" s="195"/>
    </row>
    <row r="213" spans="1:52">
      <c r="A213" s="188" t="s">
        <v>941</v>
      </c>
      <c r="B213" s="189">
        <f t="shared" si="117"/>
        <v>0</v>
      </c>
      <c r="C213" s="189">
        <f>'[1]表六 (1)'!B214</f>
        <v>0</v>
      </c>
      <c r="D213" s="189">
        <f t="shared" si="118"/>
        <v>0</v>
      </c>
      <c r="E213" s="195"/>
      <c r="F213" s="195"/>
      <c r="G213" s="195"/>
      <c r="H213" s="195"/>
      <c r="I213" s="195"/>
      <c r="J213" s="195"/>
      <c r="K213" s="189">
        <f t="shared" si="119"/>
        <v>0</v>
      </c>
      <c r="L213" s="195"/>
      <c r="M213" s="195"/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95"/>
      <c r="AA213" s="195"/>
      <c r="AB213" s="195"/>
      <c r="AC213" s="195"/>
      <c r="AD213" s="195"/>
      <c r="AE213" s="195"/>
      <c r="AF213" s="195"/>
      <c r="AG213" s="195"/>
      <c r="AH213" s="195"/>
      <c r="AI213" s="195"/>
      <c r="AJ213" s="195"/>
      <c r="AK213" s="195"/>
      <c r="AL213" s="195"/>
      <c r="AM213" s="195"/>
      <c r="AN213" s="195"/>
      <c r="AO213" s="195"/>
      <c r="AP213" s="195"/>
      <c r="AQ213" s="195"/>
      <c r="AR213" s="195"/>
      <c r="AS213" s="195"/>
      <c r="AT213" s="195"/>
      <c r="AU213" s="195"/>
      <c r="AV213" s="195"/>
      <c r="AW213" s="189">
        <f t="shared" si="120"/>
        <v>0</v>
      </c>
      <c r="AX213" s="195"/>
      <c r="AY213" s="195"/>
      <c r="AZ213" s="195"/>
    </row>
    <row r="214" spans="1:52">
      <c r="A214" s="188" t="s">
        <v>942</v>
      </c>
      <c r="B214" s="189">
        <f t="shared" si="117"/>
        <v>0</v>
      </c>
      <c r="C214" s="189">
        <f>'[1]表六 (1)'!B215</f>
        <v>0</v>
      </c>
      <c r="D214" s="189">
        <f t="shared" si="118"/>
        <v>0</v>
      </c>
      <c r="E214" s="195"/>
      <c r="F214" s="195"/>
      <c r="G214" s="195"/>
      <c r="H214" s="195"/>
      <c r="I214" s="195"/>
      <c r="J214" s="195"/>
      <c r="K214" s="189">
        <f t="shared" si="119"/>
        <v>0</v>
      </c>
      <c r="L214" s="195"/>
      <c r="M214" s="195"/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95"/>
      <c r="AA214" s="195"/>
      <c r="AB214" s="195"/>
      <c r="AC214" s="195"/>
      <c r="AD214" s="195"/>
      <c r="AE214" s="195"/>
      <c r="AF214" s="195"/>
      <c r="AG214" s="195"/>
      <c r="AH214" s="195"/>
      <c r="AI214" s="195"/>
      <c r="AJ214" s="195"/>
      <c r="AK214" s="195"/>
      <c r="AL214" s="195"/>
      <c r="AM214" s="195"/>
      <c r="AN214" s="195"/>
      <c r="AO214" s="195"/>
      <c r="AP214" s="195"/>
      <c r="AQ214" s="195"/>
      <c r="AR214" s="195"/>
      <c r="AS214" s="195"/>
      <c r="AT214" s="195"/>
      <c r="AU214" s="195"/>
      <c r="AV214" s="195"/>
      <c r="AW214" s="189">
        <f t="shared" si="120"/>
        <v>0</v>
      </c>
      <c r="AX214" s="195"/>
      <c r="AY214" s="195"/>
      <c r="AZ214" s="195"/>
    </row>
    <row r="215" spans="1:52">
      <c r="A215" s="188" t="s">
        <v>943</v>
      </c>
      <c r="B215" s="189">
        <f t="shared" si="117"/>
        <v>0</v>
      </c>
      <c r="C215" s="189">
        <f>'[1]表六 (1)'!B216</f>
        <v>0</v>
      </c>
      <c r="D215" s="189">
        <f t="shared" si="118"/>
        <v>0</v>
      </c>
      <c r="E215" s="195"/>
      <c r="F215" s="195"/>
      <c r="G215" s="195"/>
      <c r="H215" s="195"/>
      <c r="I215" s="195"/>
      <c r="J215" s="195"/>
      <c r="K215" s="189">
        <f t="shared" si="119"/>
        <v>0</v>
      </c>
      <c r="L215" s="195"/>
      <c r="M215" s="195"/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95"/>
      <c r="AA215" s="195"/>
      <c r="AB215" s="195"/>
      <c r="AC215" s="195"/>
      <c r="AD215" s="195"/>
      <c r="AE215" s="195"/>
      <c r="AF215" s="195"/>
      <c r="AG215" s="195"/>
      <c r="AH215" s="195"/>
      <c r="AI215" s="195"/>
      <c r="AJ215" s="195"/>
      <c r="AK215" s="195"/>
      <c r="AL215" s="195"/>
      <c r="AM215" s="195"/>
      <c r="AN215" s="195"/>
      <c r="AO215" s="195"/>
      <c r="AP215" s="195"/>
      <c r="AQ215" s="195"/>
      <c r="AR215" s="195"/>
      <c r="AS215" s="195"/>
      <c r="AT215" s="195"/>
      <c r="AU215" s="195"/>
      <c r="AV215" s="195"/>
      <c r="AW215" s="189">
        <f t="shared" si="120"/>
        <v>0</v>
      </c>
      <c r="AX215" s="195"/>
      <c r="AY215" s="195"/>
      <c r="AZ215" s="195"/>
    </row>
    <row r="216" spans="1:52">
      <c r="A216" s="188" t="s">
        <v>944</v>
      </c>
      <c r="B216" s="189">
        <f t="shared" si="117"/>
        <v>0</v>
      </c>
      <c r="C216" s="189">
        <f>'[1]表六 (1)'!B217</f>
        <v>0</v>
      </c>
      <c r="D216" s="189">
        <f t="shared" si="118"/>
        <v>0</v>
      </c>
      <c r="E216" s="195"/>
      <c r="F216" s="195"/>
      <c r="G216" s="195"/>
      <c r="H216" s="195"/>
      <c r="I216" s="195"/>
      <c r="J216" s="195"/>
      <c r="K216" s="189">
        <f t="shared" si="119"/>
        <v>0</v>
      </c>
      <c r="L216" s="195"/>
      <c r="M216" s="195"/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95"/>
      <c r="AA216" s="195"/>
      <c r="AB216" s="195"/>
      <c r="AC216" s="195"/>
      <c r="AD216" s="195"/>
      <c r="AE216" s="195"/>
      <c r="AF216" s="195"/>
      <c r="AG216" s="195"/>
      <c r="AH216" s="195"/>
      <c r="AI216" s="195"/>
      <c r="AJ216" s="195"/>
      <c r="AK216" s="195"/>
      <c r="AL216" s="195"/>
      <c r="AM216" s="195"/>
      <c r="AN216" s="195"/>
      <c r="AO216" s="195"/>
      <c r="AP216" s="195"/>
      <c r="AQ216" s="195"/>
      <c r="AR216" s="195"/>
      <c r="AS216" s="195"/>
      <c r="AT216" s="195"/>
      <c r="AU216" s="195"/>
      <c r="AV216" s="195"/>
      <c r="AW216" s="189">
        <f t="shared" si="120"/>
        <v>0</v>
      </c>
      <c r="AX216" s="195"/>
      <c r="AY216" s="195"/>
      <c r="AZ216" s="195"/>
    </row>
    <row r="217" spans="1:52">
      <c r="A217" s="188" t="s">
        <v>945</v>
      </c>
      <c r="B217" s="189">
        <f t="shared" si="117"/>
        <v>0</v>
      </c>
      <c r="C217" s="189">
        <f>'[1]表六 (1)'!B218</f>
        <v>0</v>
      </c>
      <c r="D217" s="189">
        <f t="shared" si="118"/>
        <v>0</v>
      </c>
      <c r="E217" s="195"/>
      <c r="F217" s="195"/>
      <c r="G217" s="195"/>
      <c r="H217" s="195"/>
      <c r="I217" s="195"/>
      <c r="J217" s="195"/>
      <c r="K217" s="189">
        <f t="shared" si="119"/>
        <v>0</v>
      </c>
      <c r="L217" s="195"/>
      <c r="M217" s="195"/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95"/>
      <c r="AA217" s="195"/>
      <c r="AB217" s="195"/>
      <c r="AC217" s="195"/>
      <c r="AD217" s="195"/>
      <c r="AE217" s="195"/>
      <c r="AF217" s="195"/>
      <c r="AG217" s="195"/>
      <c r="AH217" s="195"/>
      <c r="AI217" s="195"/>
      <c r="AJ217" s="195"/>
      <c r="AK217" s="195"/>
      <c r="AL217" s="195"/>
      <c r="AM217" s="195"/>
      <c r="AN217" s="195"/>
      <c r="AO217" s="195"/>
      <c r="AP217" s="195"/>
      <c r="AQ217" s="195"/>
      <c r="AR217" s="195"/>
      <c r="AS217" s="195"/>
      <c r="AT217" s="195"/>
      <c r="AU217" s="195"/>
      <c r="AV217" s="195"/>
      <c r="AW217" s="189">
        <f t="shared" si="120"/>
        <v>0</v>
      </c>
      <c r="AX217" s="195"/>
      <c r="AY217" s="195"/>
      <c r="AZ217" s="195"/>
    </row>
    <row r="219" ht="31.5" customHeight="1" spans="2:52">
      <c r="B219" s="203" t="str">
        <f t="shared" ref="B219:AZ219" si="121">IF(B6=B7+B8,"","分项不等于合计数")</f>
        <v/>
      </c>
      <c r="C219" s="203" t="str">
        <f t="shared" si="121"/>
        <v/>
      </c>
      <c r="D219" s="203" t="str">
        <f t="shared" si="121"/>
        <v/>
      </c>
      <c r="E219" s="203" t="str">
        <f t="shared" si="121"/>
        <v/>
      </c>
      <c r="F219" s="203" t="str">
        <f t="shared" si="121"/>
        <v/>
      </c>
      <c r="G219" s="203" t="str">
        <f t="shared" si="121"/>
        <v/>
      </c>
      <c r="H219" s="203" t="str">
        <f t="shared" si="121"/>
        <v/>
      </c>
      <c r="I219" s="203" t="str">
        <f t="shared" si="121"/>
        <v/>
      </c>
      <c r="J219" s="203" t="str">
        <f t="shared" si="121"/>
        <v/>
      </c>
      <c r="K219" s="203" t="str">
        <f t="shared" si="121"/>
        <v/>
      </c>
      <c r="L219" s="203" t="str">
        <f t="shared" si="121"/>
        <v/>
      </c>
      <c r="M219" s="203" t="str">
        <f t="shared" si="121"/>
        <v/>
      </c>
      <c r="N219" s="203" t="str">
        <f t="shared" si="121"/>
        <v/>
      </c>
      <c r="O219" s="203" t="str">
        <f t="shared" si="121"/>
        <v/>
      </c>
      <c r="P219" s="203" t="str">
        <f t="shared" si="121"/>
        <v/>
      </c>
      <c r="Q219" s="203" t="str">
        <f t="shared" si="121"/>
        <v/>
      </c>
      <c r="R219" s="203" t="str">
        <f t="shared" si="121"/>
        <v/>
      </c>
      <c r="S219" s="203" t="str">
        <f t="shared" si="121"/>
        <v/>
      </c>
      <c r="T219" s="203" t="str">
        <f t="shared" si="121"/>
        <v/>
      </c>
      <c r="U219" s="203" t="str">
        <f t="shared" si="121"/>
        <v/>
      </c>
      <c r="V219" s="203" t="str">
        <f t="shared" si="121"/>
        <v/>
      </c>
      <c r="W219" s="203" t="str">
        <f t="shared" si="121"/>
        <v/>
      </c>
      <c r="X219" s="203" t="str">
        <f t="shared" si="121"/>
        <v/>
      </c>
      <c r="Y219" s="203" t="str">
        <f t="shared" si="121"/>
        <v/>
      </c>
      <c r="Z219" s="203" t="str">
        <f t="shared" si="121"/>
        <v/>
      </c>
      <c r="AA219" s="203" t="str">
        <f t="shared" si="121"/>
        <v/>
      </c>
      <c r="AB219" s="203" t="str">
        <f t="shared" si="121"/>
        <v/>
      </c>
      <c r="AC219" s="203" t="str">
        <f t="shared" si="121"/>
        <v/>
      </c>
      <c r="AD219" s="203" t="str">
        <f t="shared" si="121"/>
        <v/>
      </c>
      <c r="AE219" s="203" t="str">
        <f t="shared" si="121"/>
        <v/>
      </c>
      <c r="AF219" s="203" t="str">
        <f t="shared" si="121"/>
        <v/>
      </c>
      <c r="AG219" s="203" t="str">
        <f t="shared" si="121"/>
        <v/>
      </c>
      <c r="AH219" s="203" t="str">
        <f t="shared" si="121"/>
        <v/>
      </c>
      <c r="AI219" s="203" t="str">
        <f t="shared" si="121"/>
        <v/>
      </c>
      <c r="AJ219" s="203" t="str">
        <f t="shared" si="121"/>
        <v/>
      </c>
      <c r="AK219" s="203" t="str">
        <f t="shared" si="121"/>
        <v/>
      </c>
      <c r="AL219" s="203" t="str">
        <f t="shared" si="121"/>
        <v/>
      </c>
      <c r="AM219" s="203" t="str">
        <f t="shared" si="121"/>
        <v/>
      </c>
      <c r="AN219" s="203" t="str">
        <f t="shared" si="121"/>
        <v/>
      </c>
      <c r="AO219" s="203" t="str">
        <f t="shared" si="121"/>
        <v/>
      </c>
      <c r="AP219" s="203" t="str">
        <f t="shared" si="121"/>
        <v/>
      </c>
      <c r="AQ219" s="203" t="str">
        <f t="shared" si="121"/>
        <v/>
      </c>
      <c r="AR219" s="203" t="str">
        <f t="shared" si="121"/>
        <v/>
      </c>
      <c r="AS219" s="203" t="str">
        <f t="shared" si="121"/>
        <v/>
      </c>
      <c r="AT219" s="203" t="str">
        <f t="shared" si="121"/>
        <v/>
      </c>
      <c r="AU219" s="203" t="str">
        <f t="shared" si="121"/>
        <v/>
      </c>
      <c r="AV219" s="203" t="str">
        <f t="shared" si="121"/>
        <v/>
      </c>
      <c r="AW219" s="203" t="str">
        <f t="shared" si="121"/>
        <v/>
      </c>
      <c r="AX219" s="203" t="str">
        <f t="shared" si="121"/>
        <v/>
      </c>
      <c r="AY219" s="203" t="str">
        <f t="shared" si="121"/>
        <v/>
      </c>
      <c r="AZ219" s="203" t="str">
        <f t="shared" si="121"/>
        <v/>
      </c>
    </row>
  </sheetData>
  <sheetProtection formatCells="0" formatColumns="0" formatRows="0" insertRows="0" insertColumns="0" insertHyperlinks="0" deleteColumns="0" deleteRows="0" sort="0" autoFilter="0" pivotTables="0"/>
  <protectedRanges>
    <protectedRange sqref="E148:J159 E163:J170 E174:J182 E186:J194 E198:J217 E146:J146 E161:J161 E172:J172 E184:J184 E196:J196 L148:AV159 L163:AV170 L174:AV182 L186:AV194 L198:AV217 L146:AV146 L161:AV161 L172:AV172 L184:AV184 L196:AV196 AX148:AZ159 AX163:AZ170 AX174:AZ182 AX186:AZ194 AX198:AZ217 AX146:AZ146 AX161:AZ161 AX172:AZ172 AX184:AZ184 AX196:AZ196" name="区域4_1_1"/>
    <protectedRange sqref="E113:J118 E122:J127 E131:J135 E139:J144 E111:J111 E120:J120 E129:J129 E137:J137 L113:AV118 L122:AV127 L131:AV135 L139:AV144 L111:AV111 L120:AV120 L129:AV129 L137:AV137 AX113:AZ118 AX122:AZ127 AX131:AZ135 AX139:AZ144 AX111:AZ111 AX120:AZ120 AX129:AZ129 AX137:AZ137" name="区域3_1_1"/>
    <protectedRange sqref="E55:J63 E67:J74 E78:J82 E86:J96 E100:J109 E53:J53 E65:J65 E76:J76 E84:J84 E98:J98 L55:AV63 L67:AV74 L78:AV82 L86:AV96 L100:AV109 L53:AV53 L65:AV65 L76:AV76 L84:AV84 L98:AV98 AX55:AZ63 AX67:AZ74 AX78:AZ82 AX86:AZ96 AX100:AZ109 AX53:AZ53 AX65:AZ65 AX76:AZ76 AX84:AZ84 AX98:AZ98" name="区域2_1_1"/>
    <protectedRange sqref="E10:J10 E12:J22 E26:J33 E37:J51 E24:J24 E35:J35 L10:AV10 L12:AV22 L26:AV33 L37:AV51 L24:AV24 L35:AV35 AX10:AZ10 AX12:AZ22 AX26:AZ33 AX37:AZ51 AX24:AZ24 AX35:AZ35" name="区域1_1_1"/>
  </protectedRanges>
  <mergeCells count="8">
    <mergeCell ref="A2:AB2"/>
    <mergeCell ref="AC2:AZ2"/>
    <mergeCell ref="D4:J4"/>
    <mergeCell ref="K4:AT4"/>
    <mergeCell ref="AW4:AY4"/>
    <mergeCell ref="A4:A5"/>
    <mergeCell ref="B4:B5"/>
    <mergeCell ref="C4:C5"/>
  </mergeCells>
  <printOptions horizontalCentered="1"/>
  <pageMargins left="0.708333313465118" right="0.708333313465118" top="0.747916638851166" bottom="0.747916638851166" header="0.31527778506279" footer="0.31527778506279"/>
  <pageSetup paperSize="9" scale="60" orientation="landscape" errors="blank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全县一般公共预算收入（草案）</vt:lpstr>
      <vt:lpstr>全县一般公共预算支出（草案）</vt:lpstr>
      <vt:lpstr>县本级一般公共预算收入（草案）</vt:lpstr>
      <vt:lpstr>县本级一般公共预算支出（草案）</vt:lpstr>
      <vt:lpstr>2020年一般公共预算收支平衡表</vt:lpstr>
      <vt:lpstr>2020年一般公共预算支出资金来源情况表</vt:lpstr>
      <vt:lpstr>2020年政府预算支出经济分类情况表</vt:lpstr>
      <vt:lpstr>2018年一般公共预算基本支出情况表</vt:lpstr>
      <vt:lpstr>2020年财力预计情况表</vt:lpstr>
      <vt:lpstr>一般转移支付表</vt:lpstr>
      <vt:lpstr>专项转移支付表</vt:lpstr>
      <vt:lpstr>一般债务限额</vt:lpstr>
      <vt:lpstr>截至2019年12月底一般债务余额</vt:lpstr>
      <vt:lpstr>截至2020年4月底一般债务余额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高先生</cp:lastModifiedBy>
  <dcterms:created xsi:type="dcterms:W3CDTF">2020-05-18T02:08:00Z</dcterms:created>
  <dcterms:modified xsi:type="dcterms:W3CDTF">2020-05-18T03:12:13Z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